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475" documentId="13_ncr:1_{F6CB121F-512D-4AA6-A0C1-0FB36C537598}" xr6:coauthVersionLast="47" xr6:coauthVersionMax="47" xr10:uidLastSave="{E045E4FD-8029-40F7-884C-620C420FFD4A}"/>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23" i="1"/>
  <c r="B5" i="4"/>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alcChain>
</file>

<file path=xl/sharedStrings.xml><?xml version="1.0" encoding="utf-8"?>
<sst xmlns="http://schemas.openxmlformats.org/spreadsheetml/2006/main" count="179024" uniqueCount="39105">
  <si>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</si>
  <si>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</si>
  <si>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</si>
  <si>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</si>
  <si>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</si>
  <si>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</si>
  <si>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</si>
  <si>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</si>
  <si>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</si>
  <si>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</si>
  <si>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</si>
  <si>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</si>
  <si>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</si>
  <si>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</si>
  <si>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</si>
  <si>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</si>
  <si>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</si>
  <si>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</si>
  <si>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</si>
  <si>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</si>
  <si>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</si>
  <si>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</si>
  <si>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</si>
  <si>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</si>
  <si>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</si>
  <si>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</si>
  <si>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</si>
  <si>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</si>
  <si>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</si>
  <si>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</si>
  <si>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</si>
  <si>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</si>
  <si>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</si>
  <si>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</si>
  <si>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</si>
  <si>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</si>
  <si>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</si>
  <si>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</si>
  <si>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</si>
  <si>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</si>
  <si>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</si>
  <si>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</si>
  <si>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</si>
  <si>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</si>
  <si>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</si>
  <si>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</si>
  <si>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</si>
  <si>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</si>
  <si>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</si>
  <si>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</si>
  <si>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</si>
  <si>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</si>
  <si>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</si>
  <si>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</si>
  <si>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</si>
  <si>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</si>
  <si>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</si>
  <si>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</si>
  <si>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</si>
  <si>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</si>
  <si>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</si>
  <si>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</si>
  <si>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</si>
  <si>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</si>
  <si>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</si>
  <si>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</si>
  <si>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</si>
  <si>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</si>
  <si>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</si>
  <si>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</si>
  <si>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</si>
  <si>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</si>
  <si>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</si>
  <si>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</si>
  <si>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</si>
  <si>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</si>
  <si>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</si>
  <si>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</si>
  <si>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</si>
  <si>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</si>
  <si>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</si>
  <si>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</si>
  <si>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</si>
  <si>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</si>
  <si>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</si>
  <si>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</si>
  <si>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</si>
  <si>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</si>
  <si>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</si>
  <si>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</si>
  <si>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</si>
  <si>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</si>
  <si>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</si>
  <si>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</si>
  <si>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</si>
  <si>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</si>
  <si>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</si>
  <si>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</si>
  <si>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</si>
  <si>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</si>
  <si>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</si>
  <si>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</si>
  <si>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</si>
  <si>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</si>
  <si>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</si>
  <si>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</si>
  <si>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</si>
  <si>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</si>
  <si>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</si>
  <si>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</si>
  <si>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</si>
  <si>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</si>
  <si>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</si>
  <si>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</si>
  <si>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</si>
  <si>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</si>
  <si>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</si>
  <si>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</si>
  <si>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</si>
  <si>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</si>
  <si>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</si>
  <si>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</si>
  <si>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</si>
  <si>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</si>
  <si>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</si>
  <si>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</si>
  <si>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</si>
  <si>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</si>
  <si>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</si>
  <si>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</si>
  <si>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</si>
  <si>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</si>
  <si>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</si>
  <si>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</si>
  <si>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</si>
  <si>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</si>
  <si>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</si>
  <si>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</si>
  <si>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</si>
  <si>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</si>
  <si>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</si>
  <si>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</si>
  <si>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</si>
  <si>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</si>
  <si>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</si>
  <si>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</si>
  <si>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</si>
  <si>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</si>
  <si>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</si>
  <si>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</si>
  <si>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</si>
  <si>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</si>
  <si>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</si>
  <si>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</si>
  <si>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</si>
  <si>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</si>
  <si>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</si>
  <si>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</si>
  <si>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</si>
  <si>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</si>
  <si>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</si>
  <si>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</si>
  <si>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</si>
  <si>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</si>
  <si>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</si>
  <si>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</si>
  <si>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</si>
  <si>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</si>
  <si>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</si>
  <si>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</si>
  <si>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</si>
  <si>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</si>
  <si>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</si>
  <si>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</si>
  <si>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</si>
  <si>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</si>
  <si>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</si>
  <si>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</si>
  <si>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</si>
  <si>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</si>
  <si>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</si>
  <si>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</si>
  <si>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</si>
  <si>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</si>
  <si>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</si>
  <si>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</si>
  <si>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</si>
  <si>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</si>
  <si>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</si>
  <si>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</si>
  <si>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</si>
  <si>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</si>
  <si>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</si>
  <si>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</si>
  <si>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</si>
  <si>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</si>
  <si>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</si>
  <si>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</si>
  <si>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</si>
  <si>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</si>
  <si>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</si>
  <si>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</si>
  <si>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</si>
  <si>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</si>
  <si>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</si>
  <si>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</si>
  <si>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</si>
  <si>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</si>
  <si>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</si>
  <si>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</si>
  <si>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</si>
  <si>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</si>
  <si>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</si>
  <si>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</si>
  <si>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</si>
  <si>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</si>
  <si>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</si>
  <si>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</si>
  <si>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</si>
  <si>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</si>
  <si>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</si>
  <si>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</si>
  <si>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</si>
  <si>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</si>
  <si>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</si>
  <si>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</si>
  <si>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</si>
  <si>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</si>
  <si>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</si>
  <si>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</si>
  <si>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</si>
  <si>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</si>
  <si>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</si>
  <si>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</si>
  <si>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</si>
  <si>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</si>
  <si>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</si>
  <si>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</si>
  <si>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</si>
  <si>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</si>
  <si>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</si>
  <si>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</si>
  <si>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</si>
  <si>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</si>
  <si>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</si>
  <si>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</si>
  <si>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</si>
  <si>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</si>
  <si>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</si>
  <si>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</si>
  <si>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</si>
  <si>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</si>
  <si>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</si>
  <si>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</si>
  <si>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</si>
  <si>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</si>
  <si>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</si>
  <si>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</si>
  <si>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</si>
  <si>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</si>
  <si>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</si>
  <si>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</si>
  <si>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</si>
  <si>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</si>
  <si>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</si>
  <si>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</si>
  <si>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</si>
  <si>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</si>
  <si>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</si>
  <si>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</si>
  <si>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</si>
  <si>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</si>
  <si>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</si>
  <si>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</si>
  <si>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</si>
  <si>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</si>
  <si>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</si>
  <si>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</si>
  <si>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</si>
  <si>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</si>
  <si>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</si>
  <si>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</si>
  <si>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</si>
  <si>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</si>
  <si>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</si>
  <si>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</si>
  <si>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</si>
  <si>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</si>
  <si>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</si>
  <si>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</si>
  <si>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</si>
  <si>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</si>
  <si>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</si>
  <si>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</si>
  <si>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</si>
  <si>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</si>
  <si>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</si>
  <si>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</si>
  <si>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</si>
  <si>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</si>
  <si>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</si>
  <si>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</si>
  <si>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</si>
  <si>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</si>
  <si>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</si>
  <si>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</si>
  <si>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</si>
  <si>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</si>
  <si>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</si>
  <si>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</si>
  <si>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</si>
  <si>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</si>
  <si>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</si>
  <si>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</si>
  <si>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</si>
  <si>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</si>
  <si>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</si>
  <si>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</si>
  <si>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</si>
  <si>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</si>
  <si>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</si>
  <si>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</si>
  <si>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</si>
  <si>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</si>
  <si>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</si>
  <si>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</si>
  <si>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</si>
  <si>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</si>
  <si>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</si>
  <si>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</si>
  <si>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</si>
  <si>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</si>
  <si>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</si>
  <si>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</si>
  <si>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</si>
  <si>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</si>
  <si>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</si>
  <si>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</si>
  <si>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</si>
  <si>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</si>
  <si>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</si>
  <si>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</si>
  <si>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</si>
  <si>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</si>
  <si>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</si>
  <si>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</si>
  <si>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</si>
  <si>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</si>
  <si>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</si>
  <si>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</si>
  <si>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</si>
  <si>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</si>
  <si>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</si>
  <si>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</si>
  <si>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</si>
  <si>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</si>
  <si>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</si>
  <si>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</si>
  <si>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</si>
  <si>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</si>
  <si>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</si>
  <si>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</si>
  <si>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</si>
  <si>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</si>
  <si>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</si>
  <si>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</si>
  <si>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</si>
  <si>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</si>
  <si>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</si>
  <si>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</si>
  <si>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</si>
  <si>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</si>
  <si>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</si>
  <si>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</si>
  <si>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</si>
  <si>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</si>
  <si>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</si>
  <si>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</si>
  <si>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</si>
  <si>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</si>
  <si>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</si>
  <si>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</si>
  <si>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</si>
  <si>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</si>
  <si>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</si>
  <si>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</si>
  <si>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</si>
  <si>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</si>
  <si>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</si>
  <si>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</si>
  <si>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</si>
  <si>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</si>
  <si>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</si>
  <si>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</si>
  <si>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</si>
  <si>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</si>
  <si>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</si>
  <si>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</si>
  <si>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</si>
  <si>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</si>
  <si>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</si>
  <si>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</si>
  <si>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</si>
  <si>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</si>
  <si>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</si>
  <si>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</si>
  <si>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</si>
  <si>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</si>
  <si>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</si>
  <si>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</si>
  <si>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</si>
  <si>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</si>
  <si>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</si>
  <si>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</si>
  <si>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</si>
  <si>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</si>
  <si>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</si>
  <si>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</si>
  <si>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</si>
  <si>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</si>
  <si>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</si>
  <si>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</si>
  <si>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</si>
  <si>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</si>
  <si>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</si>
  <si>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</si>
  <si>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</si>
  <si>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</si>
  <si>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</si>
  <si>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</si>
  <si>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</si>
  <si>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</si>
  <si>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</si>
  <si>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</si>
  <si>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</si>
  <si>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</si>
  <si>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</si>
  <si>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</si>
  <si>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</si>
  <si>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</si>
  <si>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</si>
  <si>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</si>
  <si>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</si>
  <si>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</si>
  <si>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</si>
  <si>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</si>
  <si>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</si>
  <si>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</si>
  <si>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</si>
  <si>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</si>
  <si>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</si>
  <si>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</si>
  <si>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</si>
  <si>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</si>
  <si>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</si>
  <si>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</si>
  <si>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</si>
  <si>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</si>
  <si>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</si>
  <si>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</si>
  <si>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</si>
  <si>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</si>
  <si>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</si>
  <si>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</si>
  <si>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</si>
  <si>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</si>
  <si>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</si>
  <si>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</si>
  <si>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</si>
  <si>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</si>
  <si>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</si>
  <si>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</si>
  <si>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</si>
  <si>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</si>
  <si>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</si>
  <si>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</si>
  <si>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</si>
  <si>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</si>
  <si>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</si>
  <si>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</si>
  <si>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</si>
  <si>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</si>
  <si>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</si>
  <si>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</si>
  <si>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</si>
  <si>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</si>
  <si>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</si>
  <si>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</si>
  <si>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</si>
  <si>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</si>
  <si>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</si>
  <si>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</si>
  <si>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</si>
  <si>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</si>
  <si>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</si>
  <si>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</si>
  <si>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</si>
  <si>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</si>
  <si>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</si>
  <si>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</si>
  <si>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</si>
  <si>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</si>
  <si>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</si>
  <si>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</si>
  <si>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</si>
  <si>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</si>
  <si>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</si>
  <si>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</si>
  <si>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</si>
  <si>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</si>
  <si>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</si>
  <si>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</si>
  <si>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</si>
  <si>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</si>
  <si>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</si>
  <si>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</si>
  <si>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</si>
  <si>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</si>
  <si>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</si>
  <si>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</si>
  <si>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</si>
  <si>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</si>
  <si>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</si>
  <si>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</si>
  <si>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</si>
  <si>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</si>
  <si>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</si>
  <si>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</si>
  <si>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</si>
  <si>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</si>
  <si>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</si>
  <si>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</si>
  <si>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</si>
  <si>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</si>
  <si>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</si>
  <si>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</si>
  <si>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</si>
  <si>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</si>
  <si>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</si>
  <si>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</si>
  <si>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</si>
  <si>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</si>
  <si>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</si>
  <si>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</si>
  <si>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</si>
  <si>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</si>
  <si>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</si>
  <si>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</si>
  <si>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</si>
  <si>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</si>
  <si>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</si>
  <si>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</si>
  <si>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</si>
  <si>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</si>
  <si>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</si>
  <si>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</si>
  <si>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</si>
  <si>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</si>
  <si>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</si>
  <si>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</si>
  <si>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</si>
  <si>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</si>
  <si>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</si>
  <si>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</si>
  <si>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</si>
  <si>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</si>
  <si>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</si>
  <si>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</si>
  <si>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</si>
  <si>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</si>
  <si>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</si>
  <si>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</si>
  <si>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</si>
  <si>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</si>
  <si>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</si>
  <si>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</si>
  <si>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</si>
  <si>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</si>
  <si>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</si>
  <si>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</si>
  <si>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</si>
  <si>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</si>
  <si>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</si>
  <si>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</si>
  <si>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</si>
  <si>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</si>
  <si>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</si>
  <si>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</si>
  <si>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</si>
  <si>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</si>
  <si>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</si>
  <si>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</si>
  <si>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</si>
  <si>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</si>
  <si>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</si>
  <si>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</si>
  <si>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</si>
  <si>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</si>
  <si>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</si>
  <si>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</si>
  <si>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</si>
  <si>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</si>
  <si>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</si>
  <si>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</si>
  <si>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</si>
  <si>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</si>
  <si>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</si>
  <si>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</si>
  <si>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</si>
  <si>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</si>
  <si>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</si>
  <si>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</si>
  <si>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</si>
  <si>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</si>
  <si>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</si>
  <si>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</si>
  <si>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</si>
  <si>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</si>
  <si>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</si>
  <si>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</si>
  <si>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</si>
  <si>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</si>
  <si>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</si>
  <si>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</si>
  <si>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</si>
  <si>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</si>
  <si>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</si>
  <si>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</si>
  <si>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</si>
  <si>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</si>
  <si>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</si>
  <si>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</si>
  <si>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</si>
  <si>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</si>
  <si>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</si>
  <si>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</si>
  <si>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</si>
  <si>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</si>
  <si>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</si>
  <si>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</si>
  <si>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</si>
  <si>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</si>
  <si>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</si>
  <si>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</si>
  <si>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</si>
  <si>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</si>
  <si>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</si>
  <si>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</si>
  <si>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</si>
  <si>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</si>
  <si>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</si>
  <si>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</si>
  <si>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</si>
  <si>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</si>
  <si>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</si>
  <si>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</si>
  <si>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</si>
  <si>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</si>
  <si>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</si>
  <si>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</si>
  <si>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</si>
  <si>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</si>
  <si>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</si>
  <si>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</si>
  <si>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</si>
  <si>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</si>
  <si>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</si>
  <si>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</si>
  <si>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</si>
  <si>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</si>
  <si>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</si>
  <si>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</si>
  <si>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</si>
  <si>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</si>
  <si>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</si>
  <si>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</si>
  <si>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</si>
  <si>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</si>
  <si>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</si>
  <si>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</si>
  <si>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</si>
  <si>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</si>
  <si>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</si>
  <si>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</si>
  <si>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</si>
  <si>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</si>
  <si>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</si>
  <si>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</si>
  <si>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</si>
  <si>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</si>
  <si>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</si>
  <si>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</si>
  <si>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</si>
  <si>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</si>
  <si>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</si>
  <si>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</si>
  <si>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</si>
  <si>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</si>
  <si>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</si>
  <si>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</si>
  <si>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</si>
  <si>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</si>
  <si>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</si>
  <si>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</si>
  <si>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</si>
  <si>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</si>
  <si>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</si>
  <si>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</si>
  <si>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</si>
  <si>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</si>
  <si>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</si>
  <si>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</si>
  <si>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</si>
  <si>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</si>
  <si>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</si>
  <si>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</si>
  <si>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</si>
  <si>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</si>
  <si>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</si>
  <si>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</si>
  <si>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</si>
  <si>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</si>
  <si>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</si>
  <si>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</si>
  <si>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</si>
  <si>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</si>
  <si>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</si>
  <si>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</si>
  <si>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</si>
  <si>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</si>
  <si>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</si>
  <si>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</si>
  <si>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</si>
  <si>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</si>
  <si>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</si>
  <si>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</si>
  <si>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</si>
  <si>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</si>
  <si>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</si>
  <si>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</si>
  <si>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</si>
  <si>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</si>
  <si>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</si>
  <si>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</si>
  <si>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</si>
  <si>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</si>
  <si>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</si>
  <si>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</si>
  <si>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</si>
  <si>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</si>
  <si>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</si>
  <si>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</si>
  <si>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</si>
  <si>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</si>
  <si>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</si>
  <si>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</si>
  <si>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</si>
  <si>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</si>
  <si>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</si>
  <si>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</si>
  <si>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</si>
  <si>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</si>
  <si>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</si>
  <si>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</si>
  <si>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</si>
  <si>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</si>
  <si>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</si>
  <si>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</si>
  <si>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</si>
  <si>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</si>
  <si>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</si>
  <si>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</si>
  <si>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</si>
  <si>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</si>
  <si>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</si>
  <si>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</si>
  <si>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</si>
  <si>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</si>
  <si>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</si>
  <si>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</si>
  <si>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</si>
  <si>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</si>
  <si>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</si>
  <si>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</si>
  <si>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</si>
  <si>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</si>
  <si>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</si>
  <si>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</si>
  <si>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</si>
  <si>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</si>
  <si>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</si>
  <si>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</si>
  <si>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</si>
  <si>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</si>
  <si>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</si>
  <si>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</si>
  <si>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</si>
  <si>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</si>
  <si>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</si>
  <si>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</si>
  <si>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</si>
  <si>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</si>
  <si>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</si>
  <si>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</si>
  <si>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</si>
  <si>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</si>
  <si>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</si>
  <si>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</si>
  <si>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</si>
  <si>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</si>
  <si>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</si>
  <si>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</si>
  <si>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</si>
  <si>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</si>
  <si>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</si>
  <si>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</si>
  <si>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</si>
  <si>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</si>
  <si>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</si>
  <si>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</si>
  <si>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</si>
  <si>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</si>
  <si>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</si>
  <si>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</si>
  <si>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</si>
  <si>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</si>
  <si>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</si>
  <si>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</si>
  <si>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</si>
  <si>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</si>
  <si>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</si>
  <si>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</si>
  <si>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</si>
  <si>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</si>
  <si>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</si>
  <si>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</si>
  <si>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</si>
  <si>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</si>
  <si>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</si>
  <si>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</si>
  <si>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</si>
  <si>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</si>
  <si>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</si>
  <si>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</si>
  <si>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</si>
  <si>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</si>
  <si>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</si>
  <si>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</si>
  <si>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</si>
  <si>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</si>
  <si>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</si>
  <si>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</si>
  <si>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</si>
  <si>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</si>
  <si>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</si>
  <si>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</si>
  <si>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</si>
  <si>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</si>
  <si>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</si>
  <si>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</si>
  <si>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</si>
  <si>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</si>
  <si>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</si>
  <si>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</si>
  <si>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</si>
  <si>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</si>
  <si>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</si>
  <si>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</si>
  <si>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</si>
  <si>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</si>
  <si>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</si>
  <si>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</si>
  <si>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</si>
  <si>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</si>
  <si>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</si>
  <si>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</si>
  <si>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</si>
  <si>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</si>
  <si>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</si>
  <si>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</si>
  <si>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</si>
  <si>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</si>
  <si>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</si>
  <si>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</si>
  <si>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</si>
  <si>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</si>
  <si>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</si>
  <si>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</si>
  <si>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</si>
  <si>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</si>
  <si>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</si>
  <si>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</si>
  <si>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</si>
  <si>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</si>
  <si>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</si>
  <si>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</si>
  <si>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</si>
  <si>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</si>
  <si>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</si>
  <si>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</si>
  <si>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</si>
  <si>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</si>
  <si>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</si>
  <si>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</si>
  <si>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</si>
  <si>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</si>
  <si>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</si>
  <si>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</si>
  <si>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</si>
  <si>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</si>
  <si>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</si>
  <si>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</si>
  <si>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</si>
  <si>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</si>
  <si>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</si>
  <si>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</si>
  <si>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</si>
  <si>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</si>
  <si>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</si>
  <si>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</si>
  <si>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</si>
  <si>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</si>
  <si>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</si>
  <si>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</si>
  <si>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</si>
  <si>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</si>
  <si>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</si>
  <si>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</si>
  <si>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</si>
  <si>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</si>
  <si>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</si>
  <si>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</si>
  <si>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</si>
  <si>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</si>
  <si>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</si>
  <si>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</si>
  <si>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</si>
  <si>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</si>
  <si>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</si>
  <si>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</si>
  <si>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</si>
  <si>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</si>
  <si>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</si>
  <si>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</si>
  <si>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</si>
  <si>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</si>
  <si>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</si>
  <si>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</si>
  <si>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</si>
  <si>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</si>
  <si>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</si>
  <si>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</si>
  <si>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</si>
  <si>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</si>
  <si>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</si>
  <si>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</si>
  <si>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</si>
  <si>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</si>
  <si>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</si>
  <si>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</si>
  <si>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</si>
  <si>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</si>
  <si>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</si>
  <si>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</si>
  <si>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</si>
  <si>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</si>
  <si>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</si>
  <si>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</si>
  <si>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</si>
  <si>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</si>
  <si>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</si>
  <si>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</si>
  <si>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</si>
  <si>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</si>
  <si>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</si>
  <si>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</si>
  <si>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</si>
  <si>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</si>
  <si>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</si>
  <si>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</si>
  <si>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</si>
  <si>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</si>
  <si>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</si>
  <si>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</si>
  <si>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</si>
  <si>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</si>
  <si>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</si>
  <si>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</si>
  <si>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</si>
  <si>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</si>
  <si>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</si>
  <si>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</si>
  <si>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</si>
  <si>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</si>
  <si>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</si>
  <si>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</si>
  <si>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</si>
  <si>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</si>
  <si>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</si>
  <si>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</si>
  <si>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</si>
  <si>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</si>
  <si>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</si>
  <si>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</si>
  <si>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</si>
  <si>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</si>
  <si>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</si>
  <si>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</si>
  <si>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</si>
  <si>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</si>
  <si>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</si>
  <si>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</si>
  <si>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</si>
  <si>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</si>
  <si>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</si>
  <si>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</si>
  <si>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</si>
  <si>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</si>
  <si>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</si>
  <si>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</si>
  <si>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</si>
  <si>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</si>
  <si>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</si>
  <si>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</si>
  <si>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</si>
  <si>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</si>
  <si>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</si>
  <si>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</si>
  <si>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</si>
  <si>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</si>
  <si>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</si>
  <si>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</si>
  <si>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</si>
  <si>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</si>
  <si>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</si>
  <si>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</si>
  <si>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</si>
  <si>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</si>
  <si>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</si>
  <si>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</si>
  <si>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</si>
  <si>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</si>
  <si>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</si>
  <si>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</si>
  <si>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</si>
  <si>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</si>
  <si>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</si>
  <si>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</si>
  <si>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</si>
  <si>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</si>
  <si>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</si>
  <si>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</si>
  <si>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</si>
  <si>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</si>
  <si>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</si>
  <si>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</si>
  <si>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</si>
  <si>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</si>
  <si>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</si>
  <si>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</si>
  <si>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</si>
  <si>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</si>
  <si>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</si>
  <si>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</si>
  <si>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</si>
  <si>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</si>
  <si>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</si>
  <si>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</si>
  <si>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</si>
  <si>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</si>
  <si>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</si>
  <si>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</si>
  <si>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</si>
  <si>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</si>
  <si>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</si>
  <si>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</si>
  <si>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</si>
  <si>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</si>
  <si>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</si>
  <si>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</si>
  <si>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</si>
  <si>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</si>
  <si>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</si>
  <si>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</si>
  <si>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</si>
  <si>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</si>
  <si>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</si>
  <si>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</si>
  <si>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</si>
  <si>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</si>
  <si>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</si>
  <si>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</si>
  <si>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</si>
  <si>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</si>
  <si>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</si>
  <si>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</si>
  <si>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</si>
  <si>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</si>
  <si>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</si>
  <si>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</si>
  <si>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</si>
  <si>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</si>
  <si>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</si>
  <si>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</si>
  <si>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</si>
  <si>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</si>
  <si>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</si>
  <si>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</si>
  <si>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</si>
  <si>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</si>
  <si>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</si>
  <si>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</si>
  <si>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</si>
  <si>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</si>
  <si>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</si>
  <si>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</si>
  <si>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</si>
  <si>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</si>
  <si>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</si>
  <si>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</si>
  <si>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</si>
  <si>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</si>
  <si>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</si>
  <si>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</si>
  <si>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</si>
  <si>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</si>
  <si>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</si>
  <si>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</si>
  <si>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</si>
  <si>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</si>
  <si>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</si>
  <si>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</si>
  <si>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</si>
  <si>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</si>
  <si>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</si>
  <si>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</si>
  <si>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</si>
  <si>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</si>
  <si>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</si>
  <si>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</si>
  <si>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</si>
  <si>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</si>
  <si>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</si>
  <si>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</si>
  <si>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</si>
  <si>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</si>
  <si>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</si>
  <si>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</si>
  <si>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</si>
  <si>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</si>
  <si>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</si>
  <si>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</si>
  <si>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</si>
  <si>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</si>
  <si>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</si>
  <si>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</si>
  <si>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</si>
  <si>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</si>
  <si>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</si>
  <si>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</si>
  <si>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</si>
  <si>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</si>
  <si>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</si>
  <si>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</si>
  <si>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</si>
  <si>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</si>
  <si>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</si>
  <si>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</si>
  <si>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</si>
  <si>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</si>
  <si>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</si>
  <si>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</si>
  <si>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</si>
  <si>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</si>
  <si>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</si>
  <si>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</si>
  <si>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</si>
  <si>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</si>
  <si>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</si>
  <si>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</si>
  <si>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</si>
  <si>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</si>
  <si>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</si>
  <si>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</si>
  <si>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</si>
  <si>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</si>
  <si>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</si>
  <si>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</si>
  <si>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</si>
  <si>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</si>
  <si>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</si>
  <si>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</si>
  <si>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</si>
  <si>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</si>
  <si>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</si>
  <si>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</si>
  <si>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</si>
  <si>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</si>
  <si>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</si>
  <si>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</si>
  <si>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</si>
  <si>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</si>
  <si>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</si>
  <si>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</si>
  <si>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</si>
  <si>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</si>
  <si>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</si>
  <si>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</si>
  <si>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</si>
  <si>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</si>
  <si>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</si>
  <si>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</si>
  <si>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</si>
  <si>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</si>
  <si>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</si>
  <si>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</si>
  <si>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</si>
  <si>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</si>
  <si>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</si>
  <si>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</si>
  <si>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</si>
  <si>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</si>
  <si>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</si>
  <si>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</si>
  <si>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</si>
  <si>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</si>
  <si>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</si>
  <si>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</si>
  <si>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</si>
  <si>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</si>
  <si>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</si>
  <si>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</si>
  <si>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</si>
  <si>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</si>
  <si>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</si>
  <si>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</si>
  <si>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</si>
  <si>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</si>
  <si>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</si>
  <si>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</si>
  <si>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</si>
  <si>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</si>
  <si>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</si>
  <si>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</si>
  <si>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</si>
  <si>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</si>
  <si>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</si>
  <si>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</si>
  <si>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</si>
  <si>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</si>
  <si>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</si>
  <si>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</si>
  <si>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</si>
  <si>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</si>
  <si>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</si>
  <si>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</si>
  <si>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</si>
  <si>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</si>
  <si>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</si>
  <si>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</si>
  <si>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</si>
  <si>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</si>
  <si>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</si>
  <si>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</si>
  <si>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</si>
  <si>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</si>
  <si>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</si>
  <si>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</si>
  <si>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</si>
  <si>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</si>
  <si>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</si>
  <si>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</si>
  <si>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</si>
  <si>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</si>
  <si>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</si>
  <si>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</si>
  <si>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</si>
  <si>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</si>
  <si>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</si>
  <si>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</si>
  <si>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</si>
  <si>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</si>
  <si>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</si>
  <si>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</si>
  <si>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</si>
  <si>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</si>
  <si>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</si>
  <si>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</si>
  <si>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</si>
  <si>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</si>
  <si>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</si>
  <si>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</si>
  <si>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</si>
  <si>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</si>
  <si>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</si>
  <si>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</si>
  <si>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</si>
  <si>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</si>
  <si>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</si>
  <si>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</si>
  <si>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</si>
  <si>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</si>
  <si>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</si>
  <si>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</si>
  <si>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</si>
  <si>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</si>
  <si>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</si>
  <si>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</si>
  <si>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</si>
  <si>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</si>
  <si>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</si>
  <si>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</si>
  <si>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</si>
  <si>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</si>
  <si>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</si>
  <si>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</si>
  <si>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</si>
  <si>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</si>
  <si>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</si>
  <si>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</si>
  <si>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</si>
  <si>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</si>
  <si>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</si>
  <si>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</si>
  <si>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</si>
  <si>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</si>
  <si>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</si>
  <si>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</si>
  <si>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</si>
  <si>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</si>
  <si>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</si>
  <si>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</si>
  <si>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</si>
  <si>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</si>
  <si>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</si>
  <si>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</si>
  <si>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</si>
  <si>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</si>
  <si>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</si>
  <si>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</si>
  <si>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</si>
  <si>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</si>
  <si>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</si>
  <si>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</si>
  <si>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</si>
  <si>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</si>
  <si>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</si>
  <si>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</si>
  <si>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</si>
  <si>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</si>
  <si>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</si>
  <si>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</si>
  <si>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</si>
  <si>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</si>
  <si>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</si>
  <si>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</si>
  <si>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</si>
  <si>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</si>
  <si>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</si>
  <si>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</si>
  <si>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</si>
  <si>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</si>
  <si>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</si>
  <si>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</si>
  <si>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</si>
  <si>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</si>
  <si>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</si>
  <si>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</si>
  <si>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</si>
  <si>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</si>
  <si>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</si>
  <si>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</si>
  <si>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</si>
  <si>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</si>
  <si>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</si>
  <si>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</si>
  <si>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</si>
  <si>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</si>
  <si>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</si>
  <si>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</si>
  <si>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</si>
  <si>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</si>
  <si>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</si>
  <si>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</si>
  <si>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</si>
  <si>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</si>
  <si>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</si>
  <si>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</si>
  <si>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</si>
  <si>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</si>
  <si>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</si>
  <si>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</si>
  <si>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</si>
  <si>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</si>
  <si>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</si>
  <si>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</si>
  <si>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</si>
  <si>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</si>
  <si>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</si>
  <si>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</si>
  <si>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</si>
  <si>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</si>
  <si>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</si>
  <si>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</si>
  <si>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</si>
  <si>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</si>
  <si>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</si>
  <si>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</si>
  <si>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</si>
  <si>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</si>
  <si>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</si>
  <si>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</si>
  <si>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</si>
  <si>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</si>
  <si>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</si>
  <si>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</si>
  <si>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</si>
  <si>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</si>
  <si>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</si>
  <si>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</si>
  <si>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</si>
  <si>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</si>
  <si>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</si>
  <si>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</si>
  <si>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</si>
  <si>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</si>
  <si>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</si>
  <si>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</si>
  <si>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</si>
  <si>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</si>
  <si>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</si>
  <si>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</si>
  <si>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</si>
  <si>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</si>
  <si>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</si>
  <si>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</si>
  <si>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</si>
  <si>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</si>
  <si>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</si>
  <si>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</si>
  <si>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</si>
  <si>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</si>
  <si>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</si>
  <si>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</si>
  <si>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</si>
  <si>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</si>
  <si>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</si>
  <si>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</si>
  <si>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</si>
  <si>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</si>
  <si>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</si>
  <si>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</si>
  <si>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</si>
  <si>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</si>
  <si>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</si>
  <si>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</si>
  <si>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</si>
  <si>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</si>
  <si>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</si>
  <si>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</si>
  <si>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</si>
  <si>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</si>
  <si>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</si>
  <si>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</si>
  <si>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</si>
  <si>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</si>
  <si>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</si>
  <si>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</si>
  <si>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</si>
  <si>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</si>
  <si>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</si>
  <si>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</si>
  <si>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</si>
  <si>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</si>
  <si>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</si>
  <si>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</si>
  <si>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</si>
  <si>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</si>
  <si>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</si>
  <si>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</si>
  <si>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</si>
  <si>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</si>
  <si>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</si>
  <si>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</si>
  <si>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</si>
  <si>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</si>
  <si>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</si>
  <si>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</si>
  <si>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</si>
  <si>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</si>
  <si>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</si>
  <si>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</si>
  <si>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</si>
  <si>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</si>
  <si>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</si>
  <si>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</si>
  <si>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</si>
  <si>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</si>
  <si>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</si>
  <si>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</si>
  <si>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</si>
  <si>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</si>
  <si>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</si>
  <si>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</si>
  <si>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</si>
  <si>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</si>
  <si>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</si>
  <si>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</si>
  <si>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</si>
  <si>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</si>
  <si>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</si>
  <si>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</si>
  <si>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</si>
  <si>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</si>
  <si>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</si>
  <si>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</si>
  <si>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</si>
  <si>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</si>
  <si>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</si>
  <si>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</si>
  <si>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</si>
  <si>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</si>
  <si>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</si>
  <si>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</si>
  <si>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</si>
  <si>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</si>
  <si>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</si>
  <si>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</si>
  <si>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</si>
  <si>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</si>
  <si>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</si>
  <si>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</si>
  <si>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</si>
  <si>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</si>
  <si>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</si>
  <si>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</si>
  <si>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</si>
  <si>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</si>
  <si>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</si>
  <si>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</si>
  <si>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</si>
  <si>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</si>
  <si>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</si>
  <si>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</si>
  <si>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</si>
  <si>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</si>
  <si>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</si>
  <si>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</si>
  <si>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</si>
  <si>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</si>
  <si>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</si>
  <si>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</si>
  <si>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</si>
  <si>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</si>
  <si>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</si>
  <si>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</si>
  <si>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</si>
  <si>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</si>
  <si>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</si>
  <si>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</si>
  <si>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</si>
  <si>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</si>
  <si>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</si>
  <si>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</si>
  <si>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</si>
  <si>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</si>
  <si>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</si>
  <si>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</si>
  <si>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</si>
  <si>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</si>
  <si>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</si>
  <si>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</si>
  <si>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</si>
  <si>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</si>
  <si>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</si>
  <si>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</si>
  <si>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</si>
  <si>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</si>
  <si>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</si>
  <si>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</si>
  <si>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</si>
  <si>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</si>
  <si>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</si>
  <si>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</si>
  <si>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</si>
  <si>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</si>
  <si>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</si>
  <si>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</si>
  <si>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</si>
  <si>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</si>
  <si>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</si>
  <si>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</si>
  <si>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</si>
  <si>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</si>
  <si>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</si>
  <si>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</si>
  <si>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</si>
  <si>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</si>
  <si>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</si>
  <si>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</si>
  <si>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</si>
  <si>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</si>
  <si>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</si>
  <si>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</si>
  <si>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</si>
  <si>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</si>
  <si>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</si>
  <si>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</si>
  <si>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</si>
  <si>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</si>
  <si>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</si>
  <si>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</si>
  <si>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</si>
  <si>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</si>
  <si>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</si>
  <si>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</si>
  <si>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</si>
  <si>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</si>
  <si>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</si>
  <si>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</si>
  <si>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</si>
  <si>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</si>
  <si>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</si>
  <si>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</si>
  <si>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</si>
  <si>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</si>
  <si>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</si>
  <si>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</si>
  <si>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</si>
  <si>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</si>
  <si>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</si>
  <si>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</si>
  <si>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</si>
  <si>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</si>
  <si>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</si>
  <si>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</si>
  <si>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</si>
  <si>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</si>
  <si>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</si>
  <si>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</si>
  <si>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</si>
  <si>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</si>
  <si>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</si>
  <si>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</si>
  <si>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</si>
  <si>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</si>
  <si>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</si>
  <si>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</si>
  <si>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</si>
  <si>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</si>
  <si>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</si>
  <si>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</si>
  <si>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</si>
  <si>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</si>
  <si>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</si>
  <si>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</si>
  <si>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</si>
  <si>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</si>
  <si>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</si>
  <si>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</si>
  <si>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</si>
  <si>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</si>
  <si>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</si>
  <si>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</si>
  <si>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</si>
  <si>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</si>
  <si>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</si>
  <si>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</si>
  <si>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</si>
  <si>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</si>
  <si>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</si>
  <si>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</si>
  <si>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</si>
  <si>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</si>
  <si>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</si>
  <si>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</si>
  <si>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</si>
  <si>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</si>
  <si>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</si>
  <si>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</si>
  <si>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</si>
  <si>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</si>
  <si>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</si>
  <si>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</si>
  <si>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</si>
  <si>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</si>
  <si>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</si>
  <si>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</si>
  <si>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</si>
  <si>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</si>
  <si>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</si>
  <si>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</si>
  <si>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</si>
  <si>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</si>
  <si>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</si>
  <si>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</si>
  <si>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</si>
  <si>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</si>
  <si>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</si>
  <si>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</si>
  <si>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</si>
  <si>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</si>
  <si>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</si>
  <si>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</si>
  <si>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</si>
  <si>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</si>
  <si>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</si>
  <si>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</si>
  <si>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</si>
  <si>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</si>
  <si>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</si>
  <si>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</si>
  <si>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</si>
  <si>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</si>
  <si>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</si>
  <si>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</si>
  <si>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</si>
  <si>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</si>
  <si>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</si>
  <si>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</si>
  <si>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</si>
  <si>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</si>
  <si>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</si>
  <si>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</si>
  <si>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</si>
  <si>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</si>
  <si>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</si>
  <si>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</si>
  <si>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</si>
  <si>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</si>
  <si>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</si>
  <si>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</si>
  <si>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</si>
  <si>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</si>
  <si>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</si>
  <si>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</si>
  <si>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</si>
  <si>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</si>
  <si>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</si>
  <si>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</si>
  <si>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</si>
  <si>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</si>
  <si>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</si>
  <si>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</si>
  <si>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</si>
  <si>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</si>
  <si>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</si>
  <si>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</si>
  <si>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</si>
  <si>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</si>
  <si>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</si>
  <si>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</si>
  <si>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</si>
  <si>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</si>
  <si>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</si>
  <si>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</si>
  <si>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</si>
  <si>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</si>
  <si>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</si>
  <si>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</si>
  <si>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</si>
  <si>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</si>
  <si>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</si>
  <si>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</si>
  <si>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</si>
  <si>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</si>
  <si>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</si>
  <si>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</si>
  <si>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</si>
  <si>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</si>
  <si>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</si>
  <si>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</si>
  <si>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</si>
  <si>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</si>
  <si>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</si>
  <si>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</si>
  <si>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</si>
  <si>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</si>
  <si>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</si>
  <si>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</si>
  <si>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</si>
  <si>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</si>
  <si>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</si>
  <si>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</si>
  <si>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</si>
  <si>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</si>
  <si>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</si>
  <si>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</si>
  <si>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</si>
  <si>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</si>
  <si>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</si>
  <si>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</si>
  <si>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</si>
  <si>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</si>
  <si>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</si>
  <si>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</si>
  <si>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</si>
  <si>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</si>
  <si>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</si>
  <si>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</si>
  <si>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</si>
  <si>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</si>
  <si>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</si>
  <si>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</si>
  <si>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</si>
  <si>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</si>
  <si>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</si>
  <si>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</si>
  <si>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</si>
  <si>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</si>
  <si>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</si>
  <si>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</si>
  <si>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</si>
  <si>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</si>
  <si>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</si>
  <si>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</si>
  <si>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</si>
  <si>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</si>
  <si>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</si>
  <si>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</si>
  <si>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</si>
  <si>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</si>
  <si>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</si>
  <si>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</si>
  <si>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</si>
  <si>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</si>
  <si>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</si>
  <si>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</si>
  <si>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</si>
  <si>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</si>
  <si>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</si>
  <si>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</si>
  <si>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</si>
  <si>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</si>
  <si>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</si>
  <si>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</si>
  <si>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</si>
  <si>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</si>
  <si>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</si>
  <si>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</si>
  <si>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</si>
  <si>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</si>
  <si>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</si>
  <si>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</si>
  <si>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</si>
  <si>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</si>
  <si>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</si>
  <si>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</si>
  <si>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</si>
  <si>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</si>
  <si>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</si>
  <si>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</si>
  <si>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</si>
  <si>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</si>
  <si>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</si>
  <si>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</si>
  <si>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</si>
  <si>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</si>
  <si>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</si>
  <si>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</si>
  <si>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</si>
  <si>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</si>
  <si>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</si>
  <si>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</si>
  <si>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</si>
  <si>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</si>
  <si>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</si>
  <si>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</si>
  <si>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</si>
  <si>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</si>
  <si>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</si>
  <si>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</si>
  <si>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</si>
  <si>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</si>
  <si>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</si>
  <si>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</si>
  <si>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</si>
  <si>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</si>
  <si>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</si>
  <si>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</si>
  <si>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</si>
  <si>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</si>
  <si>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</si>
  <si>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</si>
  <si>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</si>
  <si>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</si>
  <si>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</si>
  <si>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</si>
  <si>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</si>
  <si>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</si>
  <si>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</si>
  <si>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</si>
  <si>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</si>
  <si>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</si>
  <si>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</si>
  <si>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</si>
  <si>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</si>
  <si>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</si>
  <si>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</si>
  <si>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</si>
  <si>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</si>
  <si>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</si>
  <si>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</si>
  <si>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</si>
  <si>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</si>
  <si>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</si>
  <si>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</si>
  <si>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</si>
  <si>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</si>
  <si>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</si>
  <si>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</si>
  <si>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</si>
  <si>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</si>
  <si>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</si>
  <si>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</si>
  <si>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</si>
  <si>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</si>
  <si>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</si>
  <si>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</si>
  <si>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</si>
  <si>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</si>
  <si>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</si>
  <si>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</si>
  <si>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</si>
  <si>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</si>
  <si>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</si>
  <si>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</si>
  <si>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</si>
  <si>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</si>
  <si>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</si>
  <si>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</si>
  <si>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</si>
  <si>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</si>
  <si>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</si>
  <si>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</si>
  <si>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</si>
  <si>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</si>
  <si>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</si>
  <si>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</si>
  <si>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</si>
  <si>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</si>
  <si>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</si>
  <si>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</si>
  <si>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</si>
  <si>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</si>
  <si>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</si>
  <si>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</si>
  <si>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</si>
  <si>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</si>
  <si>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</si>
  <si>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</si>
  <si>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</si>
  <si>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</si>
  <si>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</si>
  <si>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</si>
  <si>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</si>
  <si>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</si>
  <si>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</si>
  <si>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</si>
  <si>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</si>
  <si>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</si>
  <si>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</si>
  <si>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</si>
  <si>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</si>
  <si>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</si>
  <si>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</si>
  <si>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</si>
  <si>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</si>
  <si>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</si>
  <si>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</si>
  <si>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</si>
  <si>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</si>
  <si>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</si>
  <si>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</si>
  <si>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</si>
  <si>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</si>
  <si>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</si>
  <si>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</si>
  <si>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</si>
  <si>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</si>
  <si>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</si>
  <si>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</si>
  <si>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</si>
  <si>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</si>
  <si>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</si>
  <si>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</si>
  <si>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</si>
  <si>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</si>
  <si>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</si>
  <si>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</si>
  <si>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</si>
  <si>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</si>
  <si>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</si>
  <si>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</si>
  <si>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</si>
  <si>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</si>
  <si>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</si>
  <si>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</si>
  <si>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</si>
  <si>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</si>
  <si>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</si>
  <si>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</si>
  <si>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</si>
  <si>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</si>
  <si>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</si>
  <si>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</si>
  <si>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</si>
  <si>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</si>
  <si>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</si>
  <si>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</si>
  <si>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</si>
  <si>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</si>
  <si>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</si>
  <si>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</si>
  <si>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</si>
  <si>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</si>
  <si>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</si>
  <si>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</si>
  <si>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</si>
  <si>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</si>
  <si>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</si>
  <si>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</si>
  <si>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</si>
  <si>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</si>
  <si>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</si>
  <si>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</si>
  <si>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</si>
  <si>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</si>
  <si>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</si>
  <si>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</si>
  <si>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</si>
  <si>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</si>
  <si>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</si>
  <si>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</si>
  <si>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</si>
  <si>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</si>
  <si>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</si>
  <si>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</si>
  <si>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</si>
  <si>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</si>
  <si>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</si>
  <si>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</si>
  <si>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</si>
  <si>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</si>
  <si>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</si>
  <si>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</si>
  <si>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</si>
  <si>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</si>
  <si>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</si>
  <si>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</si>
  <si>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</si>
  <si>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</si>
  <si>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</si>
  <si>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</si>
  <si>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</si>
  <si>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</si>
  <si>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</si>
  <si>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</si>
  <si>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</si>
  <si>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</si>
  <si>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</si>
  <si>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</si>
  <si>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</si>
  <si>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</si>
  <si>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</si>
  <si>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</si>
  <si>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</si>
  <si>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</si>
  <si>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</si>
  <si>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</si>
  <si>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</si>
  <si>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</si>
  <si>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</si>
  <si>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</si>
  <si>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</si>
  <si>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</si>
  <si>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</si>
  <si>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</si>
  <si>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</si>
  <si>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</si>
  <si>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</si>
  <si>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</si>
  <si>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</si>
  <si>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</si>
  <si>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</si>
  <si>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</si>
  <si>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</si>
  <si>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</si>
  <si>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</si>
  <si>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</si>
  <si>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</si>
  <si>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</si>
  <si>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</si>
  <si>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</si>
  <si>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</si>
  <si>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</si>
  <si>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</si>
  <si>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</si>
  <si>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</si>
  <si>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</si>
  <si>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</si>
  <si>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</si>
  <si>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</si>
  <si>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</si>
  <si>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</si>
  <si>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</si>
  <si>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</si>
  <si>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</si>
  <si>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</si>
  <si>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</si>
  <si>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</si>
  <si>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</si>
  <si>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</si>
  <si>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</si>
  <si>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</si>
  <si>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</si>
  <si>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</si>
  <si>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</si>
  <si>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</si>
  <si>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</si>
  <si>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</si>
  <si>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</si>
  <si>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</si>
  <si>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</si>
  <si>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</si>
  <si>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</si>
  <si>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</si>
  <si>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</si>
  <si>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</si>
  <si>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</si>
  <si>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</si>
  <si>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</si>
  <si>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</si>
  <si>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</si>
  <si>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</si>
  <si>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</si>
  <si>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</si>
  <si>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</si>
  <si>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</si>
  <si>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</si>
  <si>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</si>
  <si>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</si>
  <si>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</si>
  <si>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</si>
  <si>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</si>
  <si>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</si>
  <si>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</si>
  <si>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</si>
  <si>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</si>
  <si>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</si>
  <si>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</si>
  <si>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</si>
  <si>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</si>
  <si>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</si>
  <si>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</si>
  <si>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</si>
  <si>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</si>
  <si>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</si>
  <si>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</si>
  <si>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</si>
  <si>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</si>
  <si>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</si>
  <si>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</si>
  <si>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</si>
  <si>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</si>
  <si>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</si>
  <si>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</si>
  <si>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</si>
  <si>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</si>
  <si>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</si>
  <si>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</si>
  <si>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</si>
  <si>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</si>
  <si>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</si>
  <si>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</si>
  <si>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</si>
  <si>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</si>
  <si>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</si>
  <si>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</si>
  <si>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</si>
  <si>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</si>
  <si>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</si>
  <si>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</si>
  <si>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</si>
  <si>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</si>
  <si>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</si>
  <si>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</si>
  <si>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</si>
  <si>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</si>
  <si>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</si>
  <si>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</si>
  <si>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</si>
  <si>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</si>
  <si>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</si>
  <si>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</si>
  <si>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</si>
  <si>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</si>
  <si>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</si>
  <si>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</si>
  <si>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</si>
  <si>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</si>
  <si>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</si>
  <si>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</si>
  <si>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</si>
  <si>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</si>
  <si>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</si>
  <si>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</si>
  <si>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</si>
  <si>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</si>
  <si>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</si>
  <si>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</si>
  <si>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</si>
  <si>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</si>
  <si>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</si>
  <si>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</si>
  <si>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</si>
  <si>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</si>
  <si>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</si>
  <si>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</si>
  <si>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</si>
  <si>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</si>
  <si>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</si>
  <si>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</si>
  <si>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</si>
  <si>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</si>
  <si>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</si>
  <si>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</si>
  <si>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</si>
  <si>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</si>
  <si>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</si>
  <si>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</si>
  <si>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</si>
  <si>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</si>
  <si>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</si>
  <si>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</si>
  <si>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</si>
  <si>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</si>
  <si>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</si>
  <si>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</si>
  <si>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</si>
  <si>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</si>
  <si>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</si>
  <si>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</si>
  <si>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</si>
  <si>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</si>
  <si>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</si>
  <si>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</si>
  <si>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</si>
  <si>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</si>
  <si>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</si>
  <si>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</si>
  <si>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</si>
  <si>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</si>
  <si>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</si>
  <si>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</si>
  <si>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</si>
  <si>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</si>
  <si>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</si>
  <si>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</si>
  <si>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</si>
  <si>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</si>
  <si>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</si>
  <si>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</si>
  <si>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</si>
  <si>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</si>
  <si>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</si>
  <si>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</si>
  <si>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</si>
  <si>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</si>
  <si>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</si>
  <si>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</si>
  <si>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</si>
  <si>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</si>
  <si>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</si>
  <si>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</si>
  <si>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</si>
  <si>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</si>
  <si>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</si>
  <si>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</si>
  <si>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</si>
  <si>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</si>
  <si>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</si>
  <si>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</si>
  <si>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</si>
  <si>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</si>
  <si>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</si>
  <si>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</si>
  <si>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</si>
  <si>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</si>
  <si>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</si>
  <si>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</si>
  <si>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</si>
  <si>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</si>
  <si>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</si>
  <si>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</si>
  <si>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</si>
  <si>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</si>
  <si>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</si>
  <si>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</si>
  <si>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</si>
  <si>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</si>
  <si>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</si>
  <si>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</si>
  <si>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</si>
  <si>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</si>
  <si>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</si>
  <si>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</si>
  <si>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</si>
  <si>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</si>
  <si>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</si>
  <si>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</si>
  <si>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</si>
  <si>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</si>
  <si>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</si>
  <si>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</si>
  <si>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</si>
  <si>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</si>
  <si>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</si>
  <si>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</si>
  <si>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</si>
  <si>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</si>
  <si>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</si>
  <si>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</si>
  <si>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</si>
  <si>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</si>
  <si>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</si>
  <si>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</si>
  <si>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</si>
  <si>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</si>
  <si>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</si>
  <si>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</si>
  <si>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</si>
  <si>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</si>
  <si>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</si>
  <si>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</si>
  <si>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</si>
  <si>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</si>
  <si>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</si>
  <si>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</si>
  <si>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</si>
  <si>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</si>
  <si>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</si>
  <si>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</si>
  <si>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</si>
  <si>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</si>
  <si>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</si>
  <si>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</si>
  <si>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</si>
  <si>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</si>
  <si>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</si>
  <si>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</si>
  <si>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</si>
  <si>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</si>
  <si>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</si>
  <si>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</si>
  <si>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</si>
  <si>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</si>
  <si>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</si>
  <si>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</si>
  <si>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</si>
  <si>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</si>
  <si>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</si>
  <si>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</si>
  <si>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</si>
  <si>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</si>
  <si>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</si>
  <si>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</si>
  <si>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</si>
  <si>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</si>
  <si>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</si>
  <si>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</si>
  <si>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</si>
  <si>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</si>
  <si>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</si>
  <si>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</si>
  <si>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</si>
  <si>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</si>
  <si>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</si>
  <si>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</si>
  <si>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</si>
  <si>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</si>
  <si>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</si>
  <si>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</si>
  <si>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</si>
  <si>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</si>
  <si>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</si>
  <si>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</si>
  <si>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</si>
  <si>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</si>
  <si>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</si>
  <si>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</si>
  <si>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</si>
  <si>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</si>
  <si>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</si>
  <si>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</si>
  <si>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</si>
  <si>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</si>
  <si>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</si>
  <si>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</si>
  <si>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</si>
  <si>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</si>
  <si>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</si>
  <si>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</si>
  <si>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</si>
  <si>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</si>
  <si>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</si>
  <si>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</si>
  <si>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</si>
  <si>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</si>
  <si>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</si>
  <si>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</si>
  <si>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</si>
  <si>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</si>
  <si>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</si>
  <si>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</si>
  <si>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</si>
  <si>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</si>
  <si>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</si>
  <si>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</si>
  <si>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</si>
  <si>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</si>
  <si>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</si>
  <si>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</si>
  <si>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</si>
  <si>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</si>
  <si>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</si>
  <si>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</si>
  <si>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</si>
  <si>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</si>
  <si>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</si>
  <si>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</si>
  <si>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</si>
  <si>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</si>
  <si>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</si>
  <si>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</si>
  <si>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</si>
  <si>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</si>
  <si>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</si>
  <si>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</si>
  <si>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</si>
  <si>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</si>
  <si>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</si>
  <si>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</si>
  <si>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</si>
  <si>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</si>
  <si>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</si>
  <si>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</si>
  <si>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</si>
  <si>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</si>
  <si>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</si>
  <si>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</si>
  <si>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</si>
  <si>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</si>
  <si>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</si>
  <si>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</si>
  <si>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</si>
  <si>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</si>
  <si>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</si>
  <si>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</si>
  <si>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</si>
  <si>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</si>
  <si>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</si>
  <si>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</si>
  <si>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</si>
  <si>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</si>
  <si>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</si>
  <si>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</si>
  <si>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</si>
  <si>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</si>
  <si>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</si>
  <si>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</si>
  <si>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</si>
  <si>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</si>
  <si>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</si>
  <si>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</si>
  <si>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</si>
  <si>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</si>
  <si>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</si>
  <si>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</si>
  <si>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</si>
  <si>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</si>
  <si>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</si>
  <si>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</si>
  <si>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</si>
  <si>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</si>
  <si>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</si>
  <si>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</si>
  <si>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</si>
  <si>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</si>
  <si>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</si>
  <si>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</si>
  <si>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</si>
  <si>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</si>
  <si>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</si>
  <si>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</si>
  <si>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</si>
  <si>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</si>
  <si>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</si>
  <si>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</si>
  <si>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</si>
  <si>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</si>
  <si>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</si>
  <si>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</si>
  <si>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</si>
  <si>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</si>
  <si>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</si>
  <si>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</si>
  <si>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</si>
  <si>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</si>
  <si>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</si>
  <si>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</si>
  <si>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</si>
  <si>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</si>
  <si>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</si>
  <si>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</si>
  <si>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</si>
  <si>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</si>
  <si>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</si>
  <si>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</si>
  <si>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</si>
  <si>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</si>
  <si>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</si>
  <si>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</si>
  <si>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</si>
  <si>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</si>
  <si>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</si>
  <si>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</si>
  <si>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</si>
  <si>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</si>
  <si>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</si>
  <si>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</si>
  <si>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</si>
  <si>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</si>
  <si>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</si>
  <si>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</si>
  <si>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</si>
  <si>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</si>
  <si>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</si>
  <si>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</si>
  <si>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</si>
  <si>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</si>
  <si>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</si>
  <si>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</si>
  <si>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</si>
  <si>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</si>
  <si>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</si>
  <si>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</si>
  <si>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</si>
  <si>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</si>
  <si>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</si>
  <si>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</si>
  <si>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</si>
  <si>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</si>
  <si>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</si>
  <si>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</si>
  <si>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</si>
  <si>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</si>
  <si>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</si>
  <si>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</si>
  <si>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</si>
  <si>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</si>
  <si>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</si>
  <si>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</si>
  <si>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</si>
  <si>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</si>
  <si>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</si>
  <si>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</si>
  <si>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</si>
  <si>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</si>
  <si>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</si>
  <si>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</si>
  <si>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</si>
  <si>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</si>
  <si>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</si>
  <si>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</si>
  <si>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</si>
  <si>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</si>
  <si>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</si>
  <si>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</si>
  <si>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</si>
  <si>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</si>
  <si>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</si>
  <si>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</si>
  <si>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</si>
  <si>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</si>
  <si>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</si>
  <si>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</si>
  <si>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</si>
  <si>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</si>
  <si>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</si>
  <si>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</si>
  <si>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</si>
  <si>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</si>
  <si>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</si>
  <si>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</si>
  <si>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</si>
  <si>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</si>
  <si>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</si>
  <si>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</si>
  <si>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</si>
  <si>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</si>
  <si>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</si>
  <si>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</si>
  <si>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</si>
  <si>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</si>
  <si>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</si>
  <si>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</si>
  <si>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</si>
  <si>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</si>
  <si>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</si>
  <si>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</si>
  <si>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</si>
  <si>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</si>
  <si>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</si>
  <si>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</si>
  <si>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</si>
  <si>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</si>
  <si>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</si>
  <si>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</si>
  <si>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</si>
  <si>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</si>
  <si>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</si>
  <si>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</si>
  <si>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</si>
  <si>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</si>
  <si>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</si>
  <si>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</si>
  <si>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</si>
  <si>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</si>
  <si>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</si>
  <si>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</si>
  <si>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</si>
  <si>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</si>
  <si>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</si>
  <si>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</si>
  <si>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</si>
  <si>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</si>
  <si>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</si>
  <si>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</si>
  <si>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</si>
  <si>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</si>
  <si>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</si>
  <si>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</si>
  <si>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</si>
  <si>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</si>
  <si>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</si>
  <si>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</si>
  <si>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</si>
  <si>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</si>
  <si>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</si>
  <si>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</si>
  <si>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</si>
  <si>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</si>
  <si>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</si>
  <si>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</si>
  <si>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</si>
  <si>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</si>
  <si>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</si>
  <si>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</si>
  <si>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</si>
  <si>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</si>
  <si>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</si>
  <si>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</si>
  <si>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</si>
  <si>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</si>
  <si>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</si>
  <si>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</si>
  <si>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</si>
  <si>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</si>
  <si>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</si>
  <si>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</si>
  <si>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</si>
  <si>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</si>
  <si>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</si>
  <si>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</si>
  <si>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</si>
  <si>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</si>
  <si>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</si>
  <si>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</si>
  <si>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</si>
  <si>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</si>
  <si>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</si>
  <si>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</si>
  <si>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</si>
  <si>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</si>
  <si>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</si>
  <si>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</si>
  <si>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</si>
  <si>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</si>
  <si>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</si>
  <si>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</si>
  <si>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</si>
  <si>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</si>
  <si>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</si>
  <si>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</si>
  <si>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</si>
  <si>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</si>
  <si>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</si>
  <si>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</si>
  <si>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</si>
  <si>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</si>
  <si>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</si>
  <si>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</si>
  <si>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</si>
  <si>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</si>
  <si>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</si>
  <si>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</si>
  <si>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</si>
  <si>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</si>
  <si>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</si>
  <si>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</si>
  <si>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</si>
  <si>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</si>
  <si>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</si>
  <si>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</si>
  <si>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</si>
  <si>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</si>
  <si>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</si>
  <si>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</si>
  <si>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</si>
  <si>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</si>
  <si>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</si>
  <si>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</si>
  <si>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</si>
  <si>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</si>
  <si>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</si>
  <si>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</si>
  <si>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</si>
  <si>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</si>
  <si>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</si>
  <si>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</si>
  <si>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</si>
  <si>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</si>
  <si>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</si>
  <si>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</si>
  <si>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</si>
  <si>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</si>
  <si>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</si>
  <si>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</si>
  <si>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</si>
  <si>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</si>
  <si>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</si>
  <si>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</si>
  <si>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</si>
  <si>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</si>
  <si>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</si>
  <si>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</si>
  <si>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</si>
  <si>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</si>
  <si>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</si>
  <si>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</si>
  <si>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</si>
  <si>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</si>
  <si>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</si>
  <si>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</si>
  <si>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</si>
  <si>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</si>
  <si>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</si>
  <si>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</si>
  <si>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</si>
  <si>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</si>
  <si>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</si>
  <si>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</si>
  <si>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</si>
  <si>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</si>
  <si>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</si>
  <si>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</si>
  <si>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</si>
  <si>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</si>
  <si>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</si>
  <si>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</si>
  <si>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</si>
  <si>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</si>
  <si>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</si>
  <si>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</si>
  <si>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</si>
  <si>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</si>
  <si>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</si>
  <si>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</si>
  <si>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</si>
  <si>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</si>
  <si>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</si>
  <si>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</si>
  <si>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</si>
  <si>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</si>
  <si>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</si>
  <si>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</si>
  <si>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</si>
  <si>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</si>
  <si>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</si>
  <si>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</si>
  <si>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</si>
  <si>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</si>
  <si>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</si>
  <si>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</si>
  <si>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</si>
  <si>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</si>
  <si>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</si>
  <si>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</si>
  <si>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</si>
  <si>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</si>
  <si>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</si>
  <si>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</si>
  <si>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</si>
  <si>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</si>
  <si>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</si>
  <si>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</si>
  <si>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</si>
  <si>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</si>
  <si>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</si>
  <si>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</si>
  <si>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</si>
  <si>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</si>
  <si>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</si>
  <si>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</si>
  <si>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</si>
  <si>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</si>
  <si>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</si>
  <si>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</si>
  <si>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</si>
  <si>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</si>
  <si>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</si>
  <si>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</si>
  <si>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</si>
  <si>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</si>
  <si>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</si>
  <si>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</si>
  <si>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</si>
  <si>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</si>
  <si>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</si>
  <si>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</si>
  <si>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</si>
  <si>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</si>
  <si>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</si>
  <si>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</si>
  <si>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</si>
  <si>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</si>
  <si>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</si>
  <si>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</si>
  <si>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</si>
  <si>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</si>
  <si>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</si>
  <si>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</si>
  <si>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</si>
  <si>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</si>
  <si>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</si>
  <si>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</si>
  <si>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</si>
  <si>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</si>
  <si>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</si>
  <si>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</si>
  <si>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</si>
  <si>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</si>
  <si>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</si>
  <si>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</si>
  <si>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</si>
  <si>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</si>
  <si>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</si>
  <si>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</si>
  <si>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</si>
  <si>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</si>
  <si>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</si>
  <si>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</si>
  <si>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</si>
  <si>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</si>
  <si>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</si>
  <si>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</si>
  <si>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</si>
  <si>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</si>
  <si>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</si>
  <si>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</si>
  <si>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</si>
  <si>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</si>
  <si>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</si>
  <si>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</si>
  <si>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</si>
  <si>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</si>
  <si>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</si>
  <si>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</si>
  <si>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</si>
  <si>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</si>
  <si>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</si>
  <si>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</si>
  <si>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</si>
  <si>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</si>
  <si>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</si>
  <si>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</si>
  <si>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</si>
  <si>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</si>
  <si>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</si>
  <si>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</si>
  <si>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</si>
  <si>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</si>
  <si>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</si>
  <si>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</si>
  <si>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</si>
  <si>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</si>
  <si>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</si>
  <si>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</si>
  <si>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</si>
  <si>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</si>
  <si>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</si>
  <si>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</si>
  <si>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</si>
  <si>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</si>
  <si>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</si>
  <si>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</si>
  <si>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</si>
  <si>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</si>
  <si>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</si>
  <si>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</si>
  <si>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</si>
  <si>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</si>
  <si>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</si>
  <si>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</si>
  <si>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</si>
  <si>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</si>
  <si>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</si>
  <si>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</si>
  <si>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</si>
  <si>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</si>
  <si>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</si>
  <si>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</si>
  <si>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</si>
  <si>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</si>
  <si>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</si>
  <si>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</si>
  <si>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</si>
  <si>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</si>
  <si>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</si>
  <si>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</si>
  <si>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</si>
  <si>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</si>
  <si>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</si>
  <si>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</si>
  <si>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</si>
  <si>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</si>
  <si>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</si>
  <si>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</si>
  <si>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</si>
  <si>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</si>
  <si>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</si>
  <si>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</si>
  <si>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</si>
  <si>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</si>
  <si>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</si>
  <si>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</si>
  <si>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</si>
  <si>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</si>
  <si>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</si>
  <si>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</si>
  <si>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</si>
  <si>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</si>
  <si>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</si>
  <si>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</si>
  <si>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</si>
  <si>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</si>
  <si>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</si>
  <si>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</si>
  <si>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</si>
  <si>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</si>
  <si>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</si>
  <si>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</si>
  <si>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</si>
  <si>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</si>
  <si>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</si>
  <si>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</si>
  <si>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</si>
  <si>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</si>
  <si>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</si>
  <si>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</si>
  <si>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</si>
  <si>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</si>
  <si>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</si>
  <si>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</si>
  <si>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</si>
  <si>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</si>
  <si>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</si>
  <si>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</si>
  <si>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</si>
  <si>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</si>
  <si>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</si>
  <si>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</si>
  <si>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</si>
  <si>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</si>
  <si>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</si>
  <si>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</si>
  <si>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</si>
  <si>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</si>
  <si>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</si>
  <si>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</si>
  <si>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</si>
  <si>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</si>
  <si>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</si>
  <si>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</si>
  <si>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</si>
  <si>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</si>
  <si>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</si>
  <si>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</si>
  <si>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</si>
  <si>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</si>
  <si>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</si>
  <si>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</si>
  <si>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</si>
  <si>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</si>
  <si>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</si>
  <si>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</si>
  <si>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</si>
  <si>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</si>
  <si>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</si>
  <si>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</si>
  <si>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</si>
  <si>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</si>
  <si>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</si>
  <si>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</si>
  <si>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</si>
  <si>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</si>
  <si>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</si>
  <si>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</si>
  <si>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</si>
  <si>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</si>
  <si>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</si>
  <si>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</si>
  <si>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</si>
  <si>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</si>
  <si>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</si>
  <si>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</si>
  <si>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</si>
  <si>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</si>
  <si>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</si>
  <si>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</si>
  <si>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</si>
  <si>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</si>
  <si>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</si>
  <si>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</si>
  <si>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</si>
  <si>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</si>
  <si>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</si>
  <si>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</si>
  <si>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</si>
  <si>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</si>
  <si>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</si>
  <si>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</si>
  <si>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</si>
  <si>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</si>
  <si>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</si>
  <si>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</si>
  <si>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</si>
  <si>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</si>
  <si>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</si>
  <si>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</si>
  <si>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</si>
  <si>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</si>
  <si>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</si>
  <si>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</si>
  <si>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</si>
  <si>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</si>
  <si>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</si>
  <si>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</si>
  <si>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</si>
  <si>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</si>
  <si>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</si>
  <si>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</si>
  <si>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</si>
  <si>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</si>
  <si>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</si>
  <si>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</si>
  <si>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</si>
  <si>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</si>
  <si>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</si>
  <si>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</si>
  <si>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</si>
  <si>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</si>
  <si>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</si>
  <si>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</si>
  <si>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</si>
  <si>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</si>
  <si>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</si>
  <si>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</si>
  <si>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</si>
  <si>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</si>
  <si>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</si>
  <si>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</si>
  <si>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</si>
  <si>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</si>
  <si>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</si>
  <si>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</si>
  <si>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</si>
  <si>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</si>
  <si>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</si>
  <si>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</si>
  <si>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</si>
  <si>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</si>
  <si>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</si>
  <si>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</si>
  <si>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</si>
  <si>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</si>
  <si>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</si>
  <si>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</si>
  <si>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</si>
  <si>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</si>
  <si>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</si>
  <si>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</si>
  <si>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</si>
  <si>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</si>
  <si>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</si>
  <si>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</si>
  <si>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</si>
  <si>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</si>
  <si>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</si>
  <si>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</si>
  <si>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</si>
  <si>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</si>
  <si>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</si>
  <si>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</si>
  <si>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</si>
  <si>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</si>
  <si>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</si>
  <si>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</si>
  <si>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</si>
  <si>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</si>
  <si>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</si>
  <si>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</si>
  <si>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</si>
  <si>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</si>
  <si>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</si>
  <si>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</si>
  <si>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</si>
  <si>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</si>
  <si>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</si>
  <si>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</si>
  <si>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</si>
  <si>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</si>
  <si>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</si>
  <si>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</si>
  <si>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</si>
  <si>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</si>
  <si>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</si>
  <si>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</si>
  <si>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</si>
  <si>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</si>
  <si>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</si>
  <si>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</si>
  <si>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</si>
  <si>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</si>
  <si>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</si>
  <si>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</si>
  <si>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</si>
  <si>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</si>
  <si>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</si>
  <si>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</si>
  <si>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</si>
  <si>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</si>
  <si>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</si>
  <si>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</si>
  <si>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</si>
  <si>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</si>
  <si>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</si>
  <si>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</si>
  <si>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</si>
  <si>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</si>
  <si>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</si>
  <si>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</si>
  <si>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</si>
  <si>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</si>
  <si>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</si>
  <si>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</si>
  <si>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</si>
  <si>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</si>
  <si>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</si>
  <si>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</si>
  <si>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</si>
  <si>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</si>
  <si>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</si>
  <si>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</si>
  <si>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</si>
  <si>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</si>
  <si>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</si>
  <si>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</si>
  <si>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</si>
  <si>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</si>
  <si>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</si>
  <si>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</si>
  <si>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</si>
  <si>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</si>
  <si>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</si>
  <si>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</si>
  <si>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</si>
  <si>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</si>
  <si>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</si>
  <si>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</si>
  <si>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</si>
  <si>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</si>
  <si>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</si>
  <si>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</si>
  <si>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</si>
  <si>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</si>
  <si>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</si>
  <si>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</si>
  <si>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</si>
  <si>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</si>
  <si>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</si>
  <si>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</si>
  <si>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</si>
  <si>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</si>
  <si>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</si>
  <si>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</si>
  <si>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</si>
  <si>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</si>
  <si>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</si>
  <si>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</si>
  <si>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</si>
  <si>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</si>
  <si>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</si>
  <si>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</si>
  <si>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</si>
  <si>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</si>
  <si>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</si>
  <si>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</si>
  <si>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</si>
  <si>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</si>
  <si>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</si>
  <si>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</si>
  <si>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</si>
  <si>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</si>
  <si>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</si>
  <si>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</si>
  <si>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</si>
  <si>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</si>
  <si>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</si>
  <si>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</si>
  <si>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</si>
  <si>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</si>
  <si>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</si>
  <si>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</si>
  <si>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</si>
  <si>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</si>
  <si>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</si>
  <si>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</si>
  <si>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</si>
  <si>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</si>
  <si>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</si>
  <si>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</si>
  <si>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</si>
  <si>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</si>
  <si>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</si>
  <si>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</si>
  <si>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</si>
  <si>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</si>
  <si>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</si>
  <si>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</si>
  <si>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</si>
  <si>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</si>
  <si>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</si>
  <si>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</si>
  <si>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</si>
  <si>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</si>
  <si>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</si>
  <si>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</si>
  <si>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</si>
  <si>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</si>
  <si>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</si>
  <si>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</si>
  <si>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</si>
  <si>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</si>
  <si>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</si>
  <si>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</si>
  <si>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</si>
  <si>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</si>
  <si>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</si>
  <si>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</si>
  <si>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</si>
  <si>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</si>
  <si>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</si>
  <si>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</si>
  <si>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</si>
  <si>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</si>
  <si>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</si>
  <si>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</si>
  <si>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</si>
  <si>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</si>
  <si>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</si>
  <si>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</si>
  <si>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</si>
  <si>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</si>
  <si>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</si>
  <si>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</si>
  <si>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</si>
  <si>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</si>
  <si>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</si>
  <si>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</si>
  <si>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</si>
  <si>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</si>
  <si>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</si>
  <si>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</si>
  <si>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</si>
  <si>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</si>
  <si>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</si>
  <si>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</si>
  <si>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</si>
  <si>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</si>
  <si>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</si>
  <si>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</si>
  <si>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</si>
  <si>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</si>
  <si>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</si>
  <si>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</si>
  <si>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</si>
  <si>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</si>
  <si>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</si>
  <si>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</si>
  <si>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</si>
  <si>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</si>
  <si>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</si>
  <si>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</si>
  <si>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</si>
  <si>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</si>
  <si>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</si>
  <si>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</si>
  <si>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</si>
  <si>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</si>
  <si>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</si>
  <si>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</si>
  <si>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</si>
  <si>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</si>
  <si>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</si>
  <si>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</si>
  <si>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</si>
  <si>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</si>
  <si>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</si>
  <si>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</si>
  <si>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</si>
  <si>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</si>
  <si>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</si>
  <si>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</si>
  <si>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</si>
  <si>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</si>
  <si>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</si>
  <si>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</si>
  <si>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</si>
  <si>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</si>
  <si>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</si>
  <si>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</si>
  <si>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</si>
  <si>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</si>
  <si>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</si>
  <si>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</si>
  <si>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</si>
  <si>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</si>
  <si>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</si>
  <si>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</si>
  <si>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</si>
  <si>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</si>
  <si>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</si>
  <si>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</si>
  <si>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</si>
  <si>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</si>
  <si>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</si>
  <si>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</si>
  <si>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</si>
  <si>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</si>
  <si>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</si>
  <si>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</si>
  <si>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</si>
  <si>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</si>
  <si>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</si>
  <si>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</si>
  <si>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</si>
  <si>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</si>
  <si>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</si>
  <si>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</si>
  <si>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</si>
  <si>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</si>
  <si>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</si>
  <si>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</si>
  <si>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</si>
  <si>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</si>
  <si>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</si>
  <si>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</si>
  <si>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</si>
  <si>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</si>
  <si>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</si>
  <si>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</si>
  <si>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</si>
  <si>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</si>
  <si>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</si>
  <si>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</si>
  <si>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</si>
  <si>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</si>
  <si>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</si>
  <si>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</si>
  <si>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</si>
  <si>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</si>
  <si>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</si>
  <si>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</si>
  <si>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</si>
  <si>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</si>
  <si>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</si>
  <si>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</si>
  <si>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</si>
  <si>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</si>
  <si>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</si>
  <si>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</si>
  <si>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</si>
  <si>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</si>
  <si>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</si>
  <si>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</si>
  <si>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</si>
  <si>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</si>
  <si>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</si>
  <si>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</si>
  <si>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</si>
  <si>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</si>
  <si>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</si>
  <si>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</si>
  <si>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</si>
  <si>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</si>
  <si>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</si>
  <si>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</si>
  <si>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</si>
  <si>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</si>
  <si>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</si>
  <si>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</si>
  <si>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</si>
  <si>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</si>
  <si>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</si>
  <si>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</si>
  <si>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</si>
  <si>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</si>
  <si>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</si>
  <si>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</si>
  <si>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</si>
  <si>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</si>
  <si>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</si>
  <si>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</si>
  <si>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</si>
  <si>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</si>
  <si>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</si>
  <si>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</si>
  <si>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</si>
  <si>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</si>
  <si>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</si>
  <si>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</si>
  <si>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</si>
  <si>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</si>
  <si>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</si>
  <si>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</si>
  <si>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</si>
  <si>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</si>
  <si>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</si>
  <si>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</si>
  <si>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</si>
  <si>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</si>
  <si>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</si>
  <si>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</si>
  <si>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</si>
  <si>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</si>
  <si>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</si>
  <si>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</si>
  <si>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</si>
  <si>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</si>
  <si>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</si>
  <si>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</si>
  <si>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</si>
  <si>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</si>
  <si>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</si>
  <si>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</si>
  <si>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</si>
  <si>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</si>
  <si>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</si>
  <si>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</si>
  <si>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</si>
  <si>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</si>
  <si>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</si>
  <si>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</si>
  <si>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</si>
  <si>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</si>
  <si>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</si>
  <si>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</si>
  <si>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</si>
  <si>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</si>
  <si>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</si>
  <si>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</si>
  <si>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</si>
  <si>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</si>
  <si>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</si>
  <si>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</si>
  <si>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</si>
  <si>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</si>
  <si>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</si>
  <si>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</si>
  <si>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</si>
  <si>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</si>
  <si>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</si>
  <si>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</si>
  <si>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</si>
  <si>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</si>
  <si>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</si>
  <si>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</si>
  <si>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</si>
  <si>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</si>
  <si>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</si>
  <si>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</si>
  <si>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</si>
  <si>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</si>
  <si>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</si>
  <si>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</si>
  <si>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</si>
  <si>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</si>
  <si>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</si>
  <si>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</si>
  <si>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</si>
  <si>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</si>
  <si>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</si>
  <si>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</si>
  <si>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</si>
  <si>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</si>
  <si>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</si>
  <si>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</si>
  <si>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</si>
  <si>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</si>
  <si>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</si>
  <si>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</si>
  <si>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</si>
  <si>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</si>
  <si>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</si>
  <si>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</si>
  <si>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</si>
  <si>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</si>
  <si>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</si>
  <si>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</si>
  <si>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</si>
  <si>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</si>
  <si>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</si>
  <si>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</si>
  <si>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</si>
  <si>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</si>
  <si>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</si>
  <si>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</si>
  <si>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</si>
  <si>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</si>
  <si>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</si>
  <si>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</si>
  <si>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</si>
  <si>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</si>
  <si>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</si>
  <si>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</si>
  <si>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</si>
  <si>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</si>
  <si>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</si>
  <si>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</si>
  <si>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</si>
  <si>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</si>
  <si>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</si>
  <si>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</si>
  <si>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</si>
  <si>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</si>
  <si>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</si>
  <si>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</si>
  <si>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</si>
  <si>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</si>
  <si>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</si>
  <si>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</si>
  <si>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</si>
  <si>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</si>
  <si>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</si>
  <si>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</si>
  <si>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</si>
  <si>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</si>
  <si>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</si>
  <si>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</si>
  <si>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</si>
  <si>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</si>
  <si>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</si>
  <si>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</si>
  <si>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</si>
  <si>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</si>
  <si>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</si>
  <si>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</si>
  <si>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</si>
  <si>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</si>
  <si>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</si>
  <si>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</si>
  <si>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</si>
  <si>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</si>
  <si>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</si>
  <si>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</si>
  <si>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</si>
  <si>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</si>
  <si>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</si>
  <si>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</si>
  <si>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</si>
  <si>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</si>
  <si>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</si>
  <si>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</si>
  <si>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</si>
  <si>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</si>
  <si>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</si>
  <si>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</si>
  <si>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</si>
  <si>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</si>
  <si>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</si>
  <si>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</si>
  <si>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</si>
  <si>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</si>
  <si>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</si>
  <si>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</si>
  <si>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</si>
  <si>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</si>
  <si>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</si>
  <si>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</si>
  <si>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</si>
  <si>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</si>
  <si>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</si>
  <si>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</si>
  <si>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</si>
  <si>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</si>
  <si>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</si>
  <si>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</si>
  <si>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</si>
  <si>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</si>
  <si>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</si>
  <si>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</si>
  <si>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</si>
  <si>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</si>
  <si>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</si>
  <si>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</si>
  <si>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</si>
  <si>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</si>
  <si>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</si>
  <si>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</si>
  <si>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</si>
  <si>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</si>
  <si>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</si>
  <si>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</si>
  <si>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</si>
  <si>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</si>
  <si>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</si>
  <si>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</si>
  <si>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</si>
  <si>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</si>
  <si>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</si>
  <si>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</si>
  <si>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</si>
  <si>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</si>
  <si>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</si>
  <si>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</si>
  <si>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</si>
  <si>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</si>
  <si>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</si>
  <si>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</si>
  <si>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</si>
  <si>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</si>
  <si>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</si>
  <si>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</si>
  <si>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</si>
  <si>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</si>
  <si>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</si>
  <si>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</si>
  <si>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</si>
  <si>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</si>
  <si>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</si>
  <si>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</si>
  <si>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</si>
  <si>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</si>
  <si>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</si>
  <si>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</si>
  <si>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</si>
  <si>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</si>
  <si>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</si>
  <si>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</si>
  <si>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</si>
  <si>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</si>
  <si>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</si>
  <si>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</si>
  <si>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</si>
  <si>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</si>
  <si>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</si>
  <si>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</si>
  <si>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</si>
  <si>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</si>
  <si>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</si>
  <si>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</si>
  <si>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</si>
  <si>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</si>
  <si>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</si>
  <si>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</si>
  <si>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</si>
  <si>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</si>
  <si>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</si>
  <si>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</si>
  <si>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</si>
  <si>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</si>
  <si>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</si>
  <si>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</si>
  <si>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</si>
  <si>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</si>
  <si>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</si>
  <si>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</si>
  <si>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</si>
  <si>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</si>
  <si>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</si>
  <si>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</si>
  <si>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</si>
  <si>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</si>
  <si>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</si>
  <si>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</si>
  <si>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</si>
  <si>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</si>
  <si>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</si>
  <si>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</si>
  <si>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</si>
  <si>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</si>
  <si>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</si>
  <si>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</si>
  <si>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</si>
  <si>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</si>
  <si>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</si>
  <si>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</si>
  <si>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</si>
  <si>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</si>
  <si>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</si>
  <si>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</si>
  <si>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</si>
  <si>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</si>
  <si>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</si>
  <si>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</si>
  <si>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</si>
  <si>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</si>
  <si>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</si>
  <si>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</si>
  <si>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</si>
  <si>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</si>
  <si>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</si>
  <si>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</si>
  <si>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</si>
  <si>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</si>
  <si>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</si>
  <si>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</si>
  <si>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</si>
  <si>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</si>
  <si>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</si>
  <si>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</si>
  <si>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</si>
  <si>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</si>
  <si>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</si>
  <si>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</si>
  <si>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</si>
  <si>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</si>
  <si>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</si>
  <si>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</si>
  <si>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</si>
  <si>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</si>
  <si>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</si>
  <si>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</si>
  <si>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</si>
  <si>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</si>
  <si>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</si>
  <si>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</si>
  <si>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</si>
  <si>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</si>
  <si>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</si>
  <si>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</si>
  <si>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</si>
  <si>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</si>
  <si>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</si>
  <si>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</si>
  <si>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</si>
  <si>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</si>
  <si>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</si>
  <si>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</si>
  <si>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</si>
  <si>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</si>
  <si>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</si>
  <si>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</si>
  <si>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</si>
  <si>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</si>
  <si>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</si>
  <si>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</si>
  <si>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</si>
  <si>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</si>
  <si>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</si>
  <si>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</si>
  <si>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</si>
  <si>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</si>
  <si>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</si>
  <si>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</si>
  <si>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</si>
  <si>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</si>
  <si>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</si>
  <si>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</si>
  <si>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</si>
  <si>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</si>
  <si>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</si>
  <si>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</si>
  <si>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</si>
  <si>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</si>
  <si>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</si>
  <si>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</si>
  <si>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</si>
  <si>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</si>
  <si>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</si>
  <si>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</si>
  <si>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</si>
  <si>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</si>
  <si>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</si>
  <si>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</si>
  <si>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</si>
  <si>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</si>
  <si>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</si>
  <si>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</si>
  <si>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</si>
  <si>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</si>
  <si>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</si>
  <si>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</si>
  <si>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</si>
  <si>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</si>
  <si>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</si>
  <si>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</si>
  <si>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</si>
  <si>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</si>
  <si>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</si>
  <si>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</si>
  <si>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</si>
  <si>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</si>
  <si>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</si>
  <si>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</si>
  <si>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</si>
  <si>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</si>
  <si>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</si>
  <si>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</si>
  <si>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</si>
  <si>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</si>
  <si>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</si>
  <si>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</si>
  <si>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</si>
  <si>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</si>
  <si>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</si>
  <si>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</si>
  <si>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</si>
  <si>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</si>
  <si>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</si>
  <si>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</si>
  <si>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</si>
  <si>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</si>
  <si>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</si>
  <si>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</si>
  <si>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</si>
  <si>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</si>
  <si>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</si>
  <si>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</si>
  <si>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</si>
  <si>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</si>
  <si>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</si>
  <si>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</si>
  <si>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</si>
  <si>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</si>
  <si>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</si>
  <si>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</si>
  <si>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</si>
  <si>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</si>
  <si>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</si>
  <si>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</si>
  <si>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</si>
  <si>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</si>
  <si>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</si>
  <si>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</si>
  <si>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</si>
  <si>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</si>
  <si>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</si>
  <si>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</si>
  <si>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</si>
  <si>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</si>
  <si>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</si>
  <si>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</si>
  <si>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</si>
  <si>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</si>
  <si>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</si>
  <si>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</si>
  <si>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</si>
  <si>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</si>
  <si>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</si>
  <si>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</si>
  <si>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</si>
  <si>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</si>
  <si>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</si>
  <si>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</si>
  <si>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</si>
  <si>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</si>
  <si>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</si>
  <si>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</si>
  <si>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</si>
  <si>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</si>
  <si>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</si>
  <si>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</si>
  <si>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</si>
  <si>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</si>
  <si>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</si>
  <si>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</si>
  <si>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</si>
  <si>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</si>
  <si>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</si>
  <si>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</si>
  <si>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</si>
  <si>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</si>
  <si>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</si>
  <si>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</si>
  <si>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</si>
  <si>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</si>
  <si>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</si>
  <si>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</si>
  <si>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</si>
  <si>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</si>
  <si>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</si>
  <si>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</si>
  <si>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</si>
  <si>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</si>
  <si>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</si>
  <si>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</si>
  <si>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</si>
  <si>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</si>
  <si>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</si>
  <si>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</si>
  <si>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</si>
  <si>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</si>
  <si>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</si>
  <si>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</si>
  <si>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</si>
  <si>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</si>
  <si>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</si>
  <si>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</si>
  <si>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</si>
  <si>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</si>
  <si>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</si>
  <si>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</si>
  <si>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</si>
  <si>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</si>
  <si>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</si>
  <si>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</si>
  <si>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</si>
  <si>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</si>
  <si>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</si>
  <si>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</si>
  <si>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</si>
  <si>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</si>
  <si>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</si>
  <si>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</si>
  <si>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</si>
  <si>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</si>
  <si>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</si>
  <si>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</si>
  <si>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</si>
  <si>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</si>
  <si>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</si>
  <si>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</si>
  <si>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</si>
  <si>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</si>
  <si>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</si>
  <si>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</si>
  <si>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</si>
  <si>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</si>
  <si>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</si>
  <si>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</si>
  <si>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</si>
  <si>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</si>
  <si>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</si>
  <si>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</si>
  <si>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</si>
  <si>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</si>
  <si>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</si>
  <si>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</si>
  <si>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</si>
  <si>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</si>
  <si>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</si>
  <si>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</si>
  <si>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</si>
  <si>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</si>
  <si>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</si>
  <si>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</si>
  <si>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</si>
  <si>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</si>
  <si>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</si>
  <si>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</si>
  <si>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</si>
  <si>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</si>
  <si>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</si>
  <si>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</si>
  <si>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</si>
  <si>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</si>
  <si>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</si>
  <si>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</si>
  <si>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</si>
  <si>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</si>
  <si>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</si>
  <si>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</si>
  <si>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</si>
  <si>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</si>
  <si>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</si>
  <si>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</si>
  <si>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</si>
  <si>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</si>
  <si>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</si>
  <si>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</si>
  <si>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</si>
  <si>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</si>
  <si>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</si>
  <si>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</si>
  <si>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</si>
  <si>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</si>
  <si>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</si>
  <si>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</si>
  <si>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</si>
  <si>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</si>
  <si>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</si>
  <si>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</si>
  <si>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</si>
  <si>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</si>
  <si>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</si>
  <si>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</si>
  <si>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</si>
  <si>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</si>
  <si>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</si>
  <si>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</si>
  <si>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</si>
  <si>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</si>
  <si>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</si>
  <si>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</si>
  <si>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</si>
  <si>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</si>
  <si>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</si>
  <si>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</si>
  <si>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</si>
  <si>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</si>
  <si>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</si>
  <si>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</si>
  <si>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</si>
  <si>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</si>
  <si>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</si>
  <si>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</si>
  <si>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</si>
  <si>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</si>
  <si>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</si>
  <si>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</si>
  <si>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</si>
  <si>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</si>
  <si>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</si>
  <si>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</si>
  <si>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</si>
  <si>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</si>
  <si>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</si>
  <si>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</si>
  <si>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</si>
  <si>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</si>
  <si>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</si>
  <si>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</si>
  <si>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</si>
  <si>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</si>
  <si>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</si>
  <si>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</si>
  <si>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</si>
  <si>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</si>
  <si>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</si>
  <si>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</si>
  <si>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</si>
  <si>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</si>
  <si>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</si>
  <si>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</si>
  <si>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</si>
  <si>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</si>
  <si>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</si>
  <si>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</si>
  <si>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</si>
  <si>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</si>
  <si>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</si>
  <si>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</si>
  <si>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</si>
  <si>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</si>
  <si>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</si>
  <si>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</si>
  <si>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</si>
  <si>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</si>
  <si>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</si>
  <si>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</si>
  <si>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</si>
  <si>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</si>
  <si>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</si>
  <si>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</si>
  <si>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</si>
  <si>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</si>
  <si>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</si>
  <si>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</si>
  <si>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</si>
  <si>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</si>
  <si>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</si>
  <si>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</si>
  <si>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</si>
  <si>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</si>
  <si>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</si>
  <si>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</si>
  <si>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</si>
  <si>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</si>
  <si>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</si>
  <si>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</si>
  <si>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</si>
  <si>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</si>
  <si>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</si>
  <si>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</si>
  <si>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</si>
  <si>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</si>
  <si>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</si>
  <si>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</si>
  <si>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</si>
  <si>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</si>
  <si>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</si>
  <si>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</si>
  <si>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</si>
  <si>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</si>
  <si>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</si>
  <si>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</si>
  <si>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</si>
  <si>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</si>
  <si>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</si>
  <si>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</si>
  <si>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</si>
  <si>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</si>
  <si>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</si>
  <si>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</si>
  <si>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</si>
  <si>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</si>
  <si>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</si>
  <si>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</si>
  <si>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</si>
  <si>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</si>
  <si>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</si>
  <si>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</si>
  <si>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</si>
  <si>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</si>
  <si>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</si>
  <si>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</si>
  <si>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</si>
  <si>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</si>
  <si>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</si>
  <si>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</si>
  <si>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</si>
  <si>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</si>
  <si>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</si>
  <si>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</si>
  <si>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</si>
  <si>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</si>
  <si>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</si>
  <si>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</si>
  <si>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</si>
  <si>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</si>
  <si>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</si>
  <si>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</si>
  <si>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</si>
  <si>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</si>
  <si>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</si>
  <si>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</si>
  <si>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</si>
  <si>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</si>
  <si>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</si>
  <si>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</si>
  <si>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</si>
  <si>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</si>
  <si>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</si>
  <si>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</si>
  <si>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</si>
  <si>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</si>
  <si>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</si>
  <si>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</si>
  <si>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</si>
  <si>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</si>
  <si>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</si>
  <si>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</si>
  <si>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</si>
  <si>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</si>
  <si>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</si>
  <si>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</si>
  <si>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</si>
  <si>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</si>
  <si>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</si>
  <si>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</si>
  <si>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</si>
  <si>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</si>
  <si>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</si>
  <si>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</si>
  <si>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</si>
  <si>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</si>
  <si>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</si>
  <si>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</si>
  <si>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</si>
  <si>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</si>
  <si>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</si>
  <si>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</si>
  <si>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</si>
  <si>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</si>
  <si>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</si>
  <si>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</si>
  <si>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</si>
  <si>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</si>
  <si>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</si>
  <si>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</si>
  <si>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</si>
  <si>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</si>
  <si>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</si>
  <si>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</si>
  <si>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</si>
  <si>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</si>
  <si>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</si>
  <si>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</si>
  <si>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</si>
  <si>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</si>
  <si>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</si>
  <si>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</si>
  <si>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</si>
  <si>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</si>
  <si>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</si>
  <si>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</si>
  <si>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</si>
  <si>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</si>
  <si>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</si>
  <si>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</si>
  <si>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</si>
  <si>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</si>
  <si>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</si>
  <si>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</si>
  <si>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</si>
  <si>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</si>
  <si>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</si>
  <si>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</si>
  <si>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</si>
  <si>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</si>
  <si>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</si>
  <si>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</si>
  <si>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</si>
  <si>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</si>
  <si>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</si>
  <si>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</si>
  <si>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</si>
  <si>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</si>
  <si>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</si>
  <si>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</si>
  <si>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</si>
  <si>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</si>
  <si>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</si>
  <si>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</si>
  <si>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</si>
  <si>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</si>
  <si>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</si>
  <si>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</si>
  <si>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</si>
  <si>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</si>
  <si>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</si>
  <si>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</si>
  <si>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</si>
  <si>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</si>
  <si>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</si>
  <si>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</si>
  <si>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</si>
  <si>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</si>
  <si>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</si>
  <si>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</si>
  <si>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</si>
  <si>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</si>
  <si>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</si>
  <si>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</si>
  <si>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</si>
  <si>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</si>
  <si>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</si>
  <si>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</si>
  <si>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</si>
  <si>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</si>
  <si>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</si>
  <si>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</si>
  <si>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</si>
  <si>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</si>
  <si>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</si>
  <si>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</si>
  <si>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</si>
  <si>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</si>
  <si>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</si>
  <si>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</si>
  <si>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</si>
  <si>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</si>
  <si>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</si>
  <si>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</si>
  <si>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</si>
  <si>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</si>
  <si>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</si>
  <si>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</si>
  <si>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</si>
  <si>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</si>
  <si>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</si>
  <si>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</si>
  <si>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</si>
  <si>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</si>
  <si>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</si>
  <si>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</si>
  <si>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</si>
  <si>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</si>
  <si>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</si>
  <si>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</si>
  <si>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</si>
  <si>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</si>
  <si>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</si>
  <si>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</si>
  <si>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</si>
  <si>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</si>
  <si>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</si>
  <si>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</si>
  <si>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</si>
  <si>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</si>
  <si>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</si>
  <si>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</si>
  <si>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</si>
  <si>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</si>
  <si>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</si>
  <si>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</si>
  <si>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</si>
  <si>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</si>
  <si>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</si>
  <si>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</si>
  <si>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</si>
  <si>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</si>
  <si>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</si>
  <si>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</si>
  <si>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</si>
  <si>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</si>
  <si>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</si>
  <si>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</si>
  <si>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</si>
  <si>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</si>
  <si>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</si>
  <si>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</si>
  <si>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</si>
  <si>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</si>
  <si>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</si>
  <si>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</si>
  <si>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</si>
  <si>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</si>
  <si>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</si>
  <si>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</si>
  <si>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</si>
  <si>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</si>
  <si>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</si>
  <si>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</si>
  <si>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</si>
  <si>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</si>
  <si>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</si>
  <si>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</si>
  <si>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</si>
  <si>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</si>
  <si>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</si>
  <si>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</si>
  <si>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</si>
  <si>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</si>
  <si>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</si>
  <si>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</si>
  <si>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</si>
  <si>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</si>
  <si>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</si>
  <si>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</si>
  <si>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</si>
  <si>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</si>
  <si>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</si>
  <si>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</si>
  <si>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</si>
  <si>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</si>
  <si>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</si>
  <si>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</si>
  <si>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</si>
  <si>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</si>
  <si>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</si>
  <si>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</si>
  <si>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</si>
  <si>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</si>
  <si>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</si>
  <si>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</si>
  <si>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</si>
  <si>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</si>
  <si>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</si>
  <si>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</si>
  <si>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</si>
  <si>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</si>
  <si>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</si>
  <si>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</si>
  <si>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</si>
  <si>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</si>
  <si>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</si>
  <si>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</si>
  <si>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</si>
  <si>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</si>
  <si>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</si>
  <si>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</si>
  <si>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</si>
  <si>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</si>
  <si>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</si>
  <si>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</si>
  <si>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</si>
  <si>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</si>
  <si>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</si>
  <si>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</si>
  <si>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</si>
  <si>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</si>
  <si>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</si>
  <si>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</si>
  <si>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</si>
  <si>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</si>
  <si>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</si>
  <si>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</si>
  <si>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</si>
  <si>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</si>
  <si>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</si>
  <si>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</si>
  <si>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</si>
  <si>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</si>
  <si>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</si>
  <si>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</si>
  <si>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</si>
  <si>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</si>
  <si>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</si>
  <si>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</si>
  <si>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</si>
  <si>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</si>
  <si>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</si>
  <si>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</si>
  <si>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</si>
  <si>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</si>
  <si>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</si>
  <si>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</si>
  <si>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</si>
  <si>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</si>
  <si>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</si>
  <si>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</si>
  <si>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</si>
  <si>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</si>
  <si>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</si>
  <si>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</si>
  <si>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</si>
  <si>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</si>
  <si>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</si>
  <si>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</si>
  <si>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</si>
  <si>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</si>
  <si>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</si>
  <si>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</si>
  <si>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</si>
  <si>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</si>
  <si>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</si>
  <si>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</si>
  <si>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</si>
  <si>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</si>
  <si>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</si>
  <si>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</si>
  <si>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</si>
  <si>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</si>
  <si>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</si>
  <si>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</si>
  <si>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</si>
  <si>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</si>
  <si>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</si>
  <si>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</si>
  <si>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</si>
  <si>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</si>
  <si>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</si>
  <si>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</si>
  <si>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</si>
  <si>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</si>
  <si>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</si>
  <si>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</si>
  <si>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</si>
  <si>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</si>
  <si>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</si>
  <si>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</si>
  <si>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</si>
  <si>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</si>
  <si>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</si>
  <si>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</si>
  <si>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</si>
  <si>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</si>
  <si>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</si>
  <si>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</si>
  <si>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</si>
  <si>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</si>
  <si>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</si>
  <si>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</si>
  <si>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</si>
  <si>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</si>
  <si>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</si>
  <si>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</si>
  <si>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</si>
  <si>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</si>
  <si>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</si>
  <si>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</si>
  <si>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</si>
  <si>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</si>
  <si>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</si>
  <si>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</si>
  <si>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</si>
  <si>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</si>
  <si>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</si>
  <si>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</si>
  <si>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</si>
  <si>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</si>
  <si>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</si>
  <si>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</si>
  <si>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</si>
  <si>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</si>
  <si>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</si>
  <si>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</si>
  <si>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</si>
  <si>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</si>
  <si>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</si>
  <si>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</si>
  <si>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</si>
  <si>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</si>
  <si>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</si>
  <si>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</si>
  <si>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</si>
  <si>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</si>
  <si>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</si>
  <si>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</si>
  <si>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</si>
  <si>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</si>
  <si>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</si>
  <si>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</si>
  <si>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</si>
  <si>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</si>
  <si>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</si>
  <si>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</si>
  <si>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</si>
  <si>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</si>
  <si>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</si>
  <si>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</si>
  <si>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</si>
  <si>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</si>
  <si>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</si>
  <si>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</si>
  <si>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</si>
  <si>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</si>
  <si>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</si>
  <si>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</si>
  <si>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</si>
  <si>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</si>
  <si>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</si>
  <si>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</si>
  <si>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</si>
  <si>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</si>
  <si>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</si>
  <si>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</si>
  <si>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</si>
  <si>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</si>
  <si>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</si>
  <si>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</si>
  <si>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</si>
  <si>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</si>
  <si>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</si>
  <si>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</si>
  <si>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</si>
  <si>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</si>
  <si>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</si>
  <si>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</si>
  <si>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</si>
  <si>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</si>
  <si>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</si>
  <si>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</si>
  <si>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</si>
  <si>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</si>
  <si>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</si>
  <si>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</si>
  <si>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</si>
  <si>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</si>
  <si>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</si>
  <si>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</si>
  <si>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</si>
  <si>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</si>
  <si>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</si>
  <si>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</si>
  <si>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</si>
  <si>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</si>
  <si>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</si>
  <si>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</si>
  <si>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</si>
  <si>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</si>
  <si>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</si>
  <si>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</si>
  <si>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</si>
  <si>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</si>
  <si>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</si>
  <si>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</si>
  <si>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</si>
  <si>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</si>
  <si>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</si>
  <si>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</si>
  <si>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</si>
  <si>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</si>
  <si>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</si>
  <si>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</si>
  <si>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</si>
  <si>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</si>
  <si>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</si>
  <si>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</si>
  <si>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</si>
  <si>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</si>
  <si>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</si>
  <si>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</si>
  <si>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</si>
  <si>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</si>
  <si>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</si>
  <si>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</si>
  <si>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</si>
  <si>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</si>
  <si>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</si>
  <si>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</si>
  <si>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</si>
  <si>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</si>
  <si>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</si>
  <si>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</si>
  <si>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</si>
  <si>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</si>
  <si>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</si>
  <si>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</si>
  <si>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</si>
  <si>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</si>
  <si>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</si>
  <si>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</si>
  <si>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</si>
  <si>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</si>
  <si>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</si>
  <si>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</si>
  <si>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</si>
  <si>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</si>
  <si>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</si>
  <si>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</si>
  <si>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</si>
  <si>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</si>
  <si>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</si>
  <si>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</si>
  <si>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</si>
  <si>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</si>
  <si>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</si>
  <si>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</si>
  <si>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</si>
  <si>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</si>
  <si>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</si>
  <si>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</si>
  <si>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</si>
  <si>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</si>
  <si>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</si>
  <si>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</si>
  <si>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</si>
  <si>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</si>
  <si>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</si>
  <si>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</si>
  <si>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</si>
  <si>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</si>
  <si>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</si>
  <si>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</si>
  <si>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</si>
  <si>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</si>
  <si>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</si>
  <si>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</si>
  <si>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</si>
  <si>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</si>
  <si>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</si>
  <si>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</si>
  <si>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</si>
  <si>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</si>
  <si>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</si>
  <si>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</si>
  <si>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</si>
  <si>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</si>
  <si>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</si>
  <si>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</si>
  <si>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</si>
  <si>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</si>
  <si>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</si>
  <si>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</si>
  <si>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</si>
  <si>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</si>
  <si>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</si>
  <si>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</si>
  <si>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</si>
  <si>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</si>
  <si>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</si>
  <si>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</si>
  <si>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</si>
  <si>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</si>
  <si>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</si>
  <si>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</si>
  <si>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</si>
  <si>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</si>
  <si>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</si>
  <si>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</si>
  <si>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</si>
  <si>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</si>
  <si>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</si>
  <si>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</si>
  <si>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</si>
  <si>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</si>
  <si>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</si>
  <si>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</si>
  <si>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</si>
  <si>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</si>
  <si>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</si>
  <si>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</si>
  <si>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</si>
  <si>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</si>
  <si>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</si>
  <si>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</si>
  <si>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</si>
  <si>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</si>
  <si>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</si>
  <si>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</si>
  <si>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</si>
  <si>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</si>
  <si>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</si>
  <si>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</si>
  <si>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</si>
  <si>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</si>
  <si>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</si>
  <si>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</si>
  <si>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</si>
  <si>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</si>
  <si>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</si>
  <si>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</si>
  <si>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</si>
  <si>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</si>
  <si>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</si>
  <si>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</si>
  <si>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</si>
  <si>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</si>
  <si>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</si>
  <si>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</si>
  <si>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</si>
  <si>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</si>
  <si>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</si>
  <si>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</si>
  <si>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</si>
  <si>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</si>
  <si>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</si>
  <si>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</si>
  <si>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</si>
  <si>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</si>
  <si>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</si>
  <si>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</si>
  <si>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</si>
  <si>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</si>
  <si>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</si>
  <si>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</si>
  <si>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</si>
  <si>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</si>
  <si>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</si>
  <si>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</si>
  <si>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</si>
  <si>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</si>
  <si>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</si>
  <si>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</si>
  <si>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</si>
  <si>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</si>
  <si>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</si>
  <si>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</si>
  <si>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</si>
  <si>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</si>
  <si>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</si>
  <si>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</si>
  <si>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</si>
  <si>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</si>
  <si>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</si>
  <si>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</si>
  <si>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</si>
  <si>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</si>
  <si>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</si>
  <si>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</si>
  <si>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</si>
  <si>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</si>
  <si>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</si>
  <si>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</si>
  <si>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</si>
  <si>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</si>
  <si>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</si>
  <si>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</si>
  <si>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</si>
  <si>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</si>
  <si>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</si>
  <si>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</si>
  <si>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</si>
  <si>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</si>
  <si>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</si>
  <si>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</si>
  <si>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</si>
  <si>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</si>
  <si>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</si>
  <si>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</si>
  <si>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</si>
  <si>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</si>
  <si>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</si>
  <si>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</si>
  <si>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</si>
  <si>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</si>
  <si>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</si>
  <si>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</si>
  <si>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</si>
  <si>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</si>
  <si>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</si>
  <si>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</si>
  <si>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</si>
  <si>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</si>
  <si>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</si>
  <si>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</si>
  <si>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</si>
  <si>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</si>
  <si>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</si>
  <si>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</si>
  <si>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</si>
  <si>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</si>
  <si>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</si>
  <si>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</si>
  <si>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</si>
  <si>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</si>
  <si>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</si>
  <si>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</si>
  <si>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</si>
  <si>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</si>
  <si>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</si>
  <si>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</si>
  <si>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</si>
  <si>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</si>
  <si>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</si>
  <si>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</si>
  <si>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</si>
  <si>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</si>
  <si>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</si>
  <si>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</si>
  <si>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</si>
  <si>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</si>
  <si>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</si>
  <si>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</si>
  <si>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</si>
  <si>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</si>
  <si>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</si>
  <si>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</si>
  <si>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</si>
  <si>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</si>
  <si>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</si>
  <si>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</si>
  <si>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</si>
  <si>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</si>
  <si>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</si>
  <si>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</si>
  <si>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</si>
  <si>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</si>
  <si>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</si>
  <si>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</si>
  <si>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</si>
  <si>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</si>
  <si>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</si>
  <si>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</si>
  <si>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</si>
  <si>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</si>
  <si>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</si>
  <si>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</si>
  <si>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</si>
  <si>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</si>
  <si>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</si>
  <si>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</si>
  <si>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</si>
  <si>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</si>
  <si>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</si>
  <si>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</si>
  <si>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</si>
  <si>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</si>
  <si>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</si>
  <si>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</si>
  <si>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</si>
  <si>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</si>
  <si>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</si>
  <si>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</si>
  <si>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</si>
  <si>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</si>
  <si>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</si>
  <si>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</si>
  <si>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</si>
  <si>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</si>
  <si>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</si>
  <si>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</si>
  <si>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</si>
  <si>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</si>
  <si>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</si>
  <si>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</si>
  <si>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</si>
  <si>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</si>
  <si>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</si>
  <si>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</si>
  <si>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</si>
  <si>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</si>
  <si>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</si>
  <si>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</si>
  <si>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</si>
  <si>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</si>
  <si>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</si>
  <si>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</si>
  <si>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</si>
  <si>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</si>
  <si>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</si>
  <si>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</si>
  <si>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</si>
  <si>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</si>
  <si>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</si>
  <si>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</si>
  <si>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</si>
  <si>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</si>
  <si>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</si>
  <si>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</si>
  <si>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</si>
  <si>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</si>
  <si>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</si>
  <si>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</si>
  <si>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</si>
  <si>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</si>
  <si>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</si>
  <si>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</si>
  <si>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</si>
  <si>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</si>
  <si>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</si>
  <si>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</si>
  <si>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</si>
  <si>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</si>
  <si>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</si>
  <si>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</si>
  <si>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</si>
  <si>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</si>
  <si>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</si>
  <si>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</si>
  <si>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</si>
  <si>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</si>
  <si>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</si>
  <si>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</si>
  <si>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</si>
  <si>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</si>
  <si>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</si>
  <si>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</si>
  <si>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</si>
  <si>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</si>
  <si>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</si>
  <si>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</si>
  <si>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</si>
  <si>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</si>
  <si>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</si>
  <si>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</si>
  <si>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</si>
  <si>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</si>
  <si>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</si>
  <si>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</si>
  <si>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</si>
  <si>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</si>
  <si>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</si>
  <si>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</si>
  <si>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</si>
  <si>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</si>
  <si>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</si>
  <si>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</si>
  <si>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</si>
  <si>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</si>
  <si>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</si>
  <si>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</si>
  <si>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</si>
  <si>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</si>
  <si>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</si>
  <si>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</si>
  <si>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</si>
  <si>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</si>
  <si>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</si>
  <si>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</si>
  <si>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</si>
  <si>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</si>
  <si>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</si>
  <si>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</si>
  <si>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</si>
  <si>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</si>
  <si>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</si>
  <si>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</si>
  <si>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</si>
  <si>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</si>
  <si>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</si>
  <si>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</si>
  <si>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</si>
  <si>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</si>
  <si>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</si>
  <si>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</si>
  <si>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</si>
  <si>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</si>
  <si>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</si>
  <si>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</si>
  <si>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</si>
  <si>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</si>
  <si>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</si>
  <si>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</si>
  <si>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</si>
  <si>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</si>
  <si>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</si>
  <si>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</si>
  <si>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</si>
  <si>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</si>
  <si>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</si>
  <si>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</si>
  <si>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</si>
  <si>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</si>
  <si>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</si>
  <si>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</si>
  <si>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</si>
  <si>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</si>
  <si>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</si>
  <si>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</si>
  <si>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</si>
  <si>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</si>
  <si>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</si>
  <si>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</si>
  <si>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</si>
  <si>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</si>
  <si>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</si>
  <si>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</si>
  <si>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</si>
  <si>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</si>
  <si>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</si>
  <si>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</si>
  <si>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</si>
  <si>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</si>
  <si>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</si>
  <si>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</si>
  <si>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</si>
  <si>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</si>
  <si>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</si>
  <si>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</si>
  <si>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</si>
  <si>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</si>
  <si>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</si>
  <si>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</si>
  <si>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</si>
  <si>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</si>
  <si>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</si>
  <si>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</si>
  <si>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</si>
  <si>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</si>
  <si>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</si>
  <si>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</si>
  <si>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</si>
  <si>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</si>
  <si>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</si>
  <si>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</si>
  <si>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</si>
  <si>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</si>
  <si>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</si>
  <si>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</si>
  <si>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</si>
  <si>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</si>
  <si>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</si>
  <si>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</si>
  <si>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</si>
  <si>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</si>
  <si>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</si>
  <si>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</si>
  <si>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</si>
  <si>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</si>
  <si>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</si>
  <si>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</si>
  <si>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</si>
  <si>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</si>
  <si>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</si>
  <si>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</si>
  <si>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</si>
  <si>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</si>
  <si>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</si>
  <si>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</si>
  <si>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</si>
  <si>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</si>
  <si>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</si>
  <si>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</si>
  <si>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</si>
  <si>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</si>
  <si>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</si>
  <si>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</si>
  <si>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</si>
  <si>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</si>
  <si>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</si>
  <si>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</si>
  <si>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</si>
  <si>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</si>
  <si>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</si>
  <si>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</si>
  <si>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</si>
  <si>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</si>
  <si>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</si>
  <si>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</si>
  <si>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</si>
  <si>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</si>
  <si>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</si>
  <si>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</si>
  <si>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</si>
  <si>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</si>
  <si>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</si>
  <si>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</si>
  <si>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</si>
  <si>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</si>
  <si>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</si>
  <si>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</si>
  <si>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</si>
  <si>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</si>
  <si>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</si>
  <si>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</si>
  <si>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</si>
  <si>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</si>
  <si>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</si>
  <si>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</si>
  <si>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</si>
  <si>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</si>
  <si>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</si>
  <si>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</si>
  <si>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</si>
  <si>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</si>
  <si>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</si>
  <si>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</si>
  <si>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</si>
  <si>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</si>
  <si>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</si>
  <si>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</si>
  <si>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</si>
  <si>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</si>
  <si>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</si>
  <si>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</si>
  <si>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</si>
  <si>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</si>
  <si>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</si>
  <si>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</si>
  <si>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</si>
  <si>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</si>
  <si>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</si>
  <si>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</si>
  <si>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</si>
  <si>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</si>
  <si>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</si>
  <si>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</si>
  <si>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</si>
  <si>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</si>
  <si>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</si>
  <si>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</si>
  <si>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</si>
  <si>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</si>
  <si>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</si>
  <si>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</si>
  <si>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</si>
  <si>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</si>
  <si>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</si>
  <si>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</si>
  <si>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</si>
  <si>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</si>
  <si>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</si>
  <si>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</si>
  <si>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</si>
  <si>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</si>
  <si>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</si>
  <si>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</si>
  <si>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</si>
  <si>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</si>
  <si>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</si>
  <si>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</si>
  <si>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</si>
  <si>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</si>
  <si>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</si>
  <si>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</si>
  <si>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</si>
  <si>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</si>
  <si>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</si>
  <si>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</si>
  <si>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</si>
  <si>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</si>
  <si>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</si>
  <si>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</si>
  <si>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</si>
  <si>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</si>
  <si>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</si>
  <si>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</si>
  <si>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</si>
  <si>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</si>
  <si>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</si>
  <si>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</si>
  <si>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</si>
  <si>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</si>
  <si>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</si>
  <si>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</si>
  <si>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</si>
  <si>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</si>
  <si>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</si>
  <si>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</si>
  <si>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</si>
  <si>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</si>
  <si>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</si>
  <si>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</si>
  <si>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</si>
  <si>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</si>
  <si>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</si>
  <si>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</si>
  <si>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</si>
  <si>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</si>
  <si>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</si>
  <si>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</si>
  <si>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</si>
  <si>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</si>
  <si>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</si>
  <si>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</si>
  <si>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</si>
  <si>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</si>
  <si>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</si>
  <si>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</si>
  <si>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</si>
  <si>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</si>
  <si>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</si>
  <si>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</si>
  <si>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</si>
  <si>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</si>
  <si>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</si>
  <si>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</si>
  <si>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</si>
  <si>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</si>
  <si>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</si>
  <si>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</si>
  <si>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</si>
  <si>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</si>
  <si>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</si>
  <si>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</si>
  <si>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</si>
  <si>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</si>
  <si>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</si>
  <si>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</si>
  <si>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</si>
  <si>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</si>
  <si>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</si>
  <si>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</si>
  <si>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</si>
  <si>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</si>
  <si>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</si>
  <si>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</si>
  <si>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</si>
  <si>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</si>
  <si>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</si>
  <si>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</si>
  <si>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</si>
  <si>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</si>
  <si>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</si>
  <si>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</si>
  <si>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</si>
  <si>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</si>
  <si>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</si>
  <si>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</si>
  <si>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</si>
  <si>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</si>
  <si>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</si>
  <si>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</si>
  <si>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</si>
  <si>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</si>
  <si>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</si>
  <si>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</si>
  <si>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</si>
  <si>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</si>
  <si>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</si>
  <si>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</si>
  <si>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</si>
  <si>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</si>
  <si>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</si>
  <si>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</si>
  <si>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</si>
  <si>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</si>
  <si>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</si>
  <si>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</si>
  <si>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</si>
  <si>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</si>
  <si>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</si>
  <si>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</si>
  <si>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</si>
  <si>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</si>
  <si>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</si>
  <si>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</si>
  <si>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</si>
  <si>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</si>
  <si>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</si>
  <si>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</si>
  <si>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</si>
  <si>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</si>
  <si>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</si>
  <si>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</si>
  <si>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</si>
  <si>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</si>
  <si>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</si>
  <si>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</si>
  <si>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</si>
  <si>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</si>
  <si>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</si>
  <si>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</si>
  <si>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</si>
  <si>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</si>
  <si>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</si>
  <si>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</si>
  <si>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</si>
  <si>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</si>
  <si>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</si>
  <si>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</si>
  <si>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</si>
  <si>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</si>
  <si>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</si>
  <si>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</si>
  <si>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</si>
  <si>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</si>
  <si>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</si>
  <si>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</si>
  <si>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</si>
  <si>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</si>
  <si>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</si>
  <si>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</si>
  <si>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</si>
  <si>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</si>
  <si>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</si>
  <si>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</si>
  <si>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</si>
  <si>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</si>
  <si>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</si>
  <si>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</si>
  <si>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</si>
  <si>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</si>
  <si>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</si>
  <si>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</si>
  <si>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</si>
  <si>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</si>
  <si>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</si>
  <si>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</si>
  <si>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</si>
  <si>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</si>
  <si>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</si>
  <si>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</si>
  <si>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</si>
  <si>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</si>
  <si>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</si>
  <si>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</si>
  <si>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</si>
  <si>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</si>
  <si>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</si>
  <si>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</si>
  <si>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</si>
  <si>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</si>
  <si>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</si>
  <si>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</si>
  <si>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</si>
  <si>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</si>
  <si>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</si>
  <si>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</si>
  <si>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</si>
  <si>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</si>
  <si>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</si>
  <si>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</si>
  <si>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</si>
  <si>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</si>
  <si>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</si>
  <si>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</si>
  <si>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</si>
  <si>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</si>
  <si>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</si>
  <si>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</si>
  <si>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</si>
  <si>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</si>
  <si>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</si>
  <si>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</si>
  <si>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</si>
  <si>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</si>
  <si>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</si>
  <si>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</si>
  <si>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</si>
  <si>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</si>
  <si>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</si>
  <si>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</si>
  <si>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</si>
  <si>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</si>
  <si>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</si>
  <si>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</si>
  <si>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</si>
  <si>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</si>
  <si>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</si>
  <si>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</si>
  <si>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</si>
  <si>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</si>
  <si>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</si>
  <si>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</si>
  <si>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</si>
  <si>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</si>
  <si>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</si>
  <si>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</si>
  <si>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</si>
  <si>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</si>
  <si>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</si>
  <si>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</si>
  <si>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</si>
  <si>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</si>
  <si>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</si>
  <si>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</si>
  <si>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</si>
  <si>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</si>
  <si>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</si>
  <si>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</si>
  <si>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</si>
  <si>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</si>
  <si>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</si>
  <si>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</si>
  <si>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</si>
  <si>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</si>
  <si>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</si>
  <si>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</si>
  <si>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</si>
  <si>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</si>
  <si>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</si>
  <si>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</si>
  <si>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</si>
  <si>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</si>
  <si>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</si>
  <si>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</si>
  <si>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</si>
  <si>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</si>
  <si>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</si>
  <si>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</si>
  <si>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</si>
  <si>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</si>
  <si>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</si>
  <si>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</si>
  <si>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</si>
  <si>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</si>
  <si>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</si>
  <si>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</si>
  <si>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</si>
  <si>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</si>
  <si>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</si>
  <si>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</si>
  <si>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</si>
  <si>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</si>
  <si>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</si>
  <si>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</si>
  <si>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</si>
  <si>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</si>
  <si>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</si>
  <si>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</si>
  <si>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</si>
  <si>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</si>
  <si>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</si>
  <si>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</si>
  <si>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</si>
  <si>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</si>
  <si>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</si>
  <si>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</si>
  <si>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</si>
  <si>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</si>
  <si>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</si>
  <si>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</si>
  <si>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</si>
  <si>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</si>
  <si>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</si>
  <si>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</si>
  <si>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</si>
  <si>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</si>
  <si>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</si>
  <si>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</si>
  <si>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</si>
  <si>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</si>
  <si>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</si>
  <si>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</si>
  <si>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</si>
  <si>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</si>
  <si>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</si>
  <si>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</si>
  <si>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</si>
  <si>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</si>
  <si>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</si>
  <si>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</si>
  <si>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</si>
  <si>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</si>
  <si>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</si>
  <si>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</si>
  <si>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</si>
  <si>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</si>
  <si>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</si>
  <si>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</si>
  <si>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</si>
  <si>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</si>
  <si>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</si>
  <si>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</si>
  <si>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</si>
  <si>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</si>
  <si>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</si>
  <si>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</si>
  <si>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</si>
  <si>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</si>
  <si>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</si>
  <si>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</si>
  <si>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</si>
  <si>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</si>
  <si>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</si>
  <si>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</si>
  <si>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</si>
  <si>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</si>
  <si>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</si>
  <si>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</si>
  <si>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</si>
  <si>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</si>
  <si>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</si>
  <si>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</si>
  <si>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</si>
  <si>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</si>
  <si>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</si>
  <si>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</si>
  <si>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</si>
  <si>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</si>
  <si>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</si>
  <si>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</si>
  <si>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</si>
  <si>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</si>
  <si>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</si>
  <si>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</si>
  <si>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</si>
  <si>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</si>
  <si>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</si>
  <si>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</si>
  <si>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</si>
  <si>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</si>
  <si>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</si>
  <si>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</si>
  <si>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</si>
  <si>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</si>
  <si>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</si>
  <si>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</si>
  <si>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</si>
  <si>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</si>
  <si>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</si>
  <si>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</si>
  <si>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</si>
  <si>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</si>
  <si>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</si>
  <si>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</si>
  <si>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</si>
  <si>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</si>
  <si>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</si>
  <si>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</si>
  <si>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</si>
  <si>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</si>
  <si>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</si>
  <si>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</si>
  <si>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</si>
  <si>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</si>
  <si>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</si>
  <si>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</si>
  <si>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</si>
  <si>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</si>
  <si>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</si>
  <si>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</si>
  <si>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</si>
  <si>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</si>
  <si>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</si>
  <si>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</si>
  <si>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</si>
  <si>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</si>
  <si>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</si>
  <si>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</si>
  <si>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</si>
  <si>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</si>
  <si>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</si>
  <si>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</si>
  <si>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</si>
  <si>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</si>
  <si>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</si>
  <si>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</si>
  <si>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</si>
  <si>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</si>
  <si>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</si>
  <si>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</si>
  <si>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</si>
  <si>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</si>
  <si>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</si>
  <si>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</si>
  <si>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</si>
  <si>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</si>
  <si>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</si>
  <si>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</si>
  <si>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</si>
  <si>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</si>
  <si>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</si>
  <si>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</si>
  <si>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</si>
  <si>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</si>
  <si>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</si>
  <si>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</si>
  <si>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</si>
  <si>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</si>
  <si>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</si>
  <si>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</si>
  <si>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</si>
  <si>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</si>
  <si>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</si>
  <si>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</si>
  <si>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</si>
  <si>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</si>
  <si>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</si>
  <si>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</si>
  <si>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</si>
  <si>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</si>
  <si>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</si>
  <si>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</si>
  <si>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</si>
  <si>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</si>
  <si>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</si>
  <si>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</si>
  <si>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</si>
  <si>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</si>
  <si>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</si>
  <si>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</si>
  <si>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</si>
  <si>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</si>
  <si>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</si>
  <si>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</si>
  <si>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</si>
  <si>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</si>
  <si>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</si>
  <si>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</si>
  <si>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</si>
  <si>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</si>
  <si>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</si>
  <si>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</si>
  <si>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</si>
  <si>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</si>
  <si>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</si>
  <si>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</si>
  <si>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</si>
  <si>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</si>
  <si>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</si>
  <si>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</si>
  <si>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</si>
  <si>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</si>
  <si>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</si>
  <si>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</si>
  <si>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</si>
  <si>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</si>
  <si>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</si>
  <si>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</si>
  <si>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</si>
  <si>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</si>
  <si>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</si>
  <si>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</si>
  <si>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</si>
  <si>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</si>
  <si>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</si>
  <si>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</si>
  <si>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</si>
  <si>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</si>
  <si>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</si>
  <si>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</si>
  <si>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</si>
  <si>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</si>
  <si>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</si>
  <si>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</si>
  <si>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</si>
  <si>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</si>
  <si>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</si>
  <si>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</si>
  <si>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</si>
  <si>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</si>
  <si>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</si>
  <si>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</si>
  <si>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</si>
  <si>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</si>
  <si>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</si>
  <si>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</si>
  <si>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</si>
  <si>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</si>
  <si>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</si>
  <si>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</si>
  <si>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</si>
  <si>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</si>
  <si>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</si>
  <si>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</si>
  <si>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</si>
  <si>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</si>
  <si>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</si>
  <si>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</si>
  <si>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</si>
  <si>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</si>
  <si>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</si>
  <si>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</si>
  <si>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</si>
  <si>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</si>
  <si>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</si>
  <si>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</si>
  <si>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</si>
  <si>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</si>
  <si>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</si>
  <si>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</si>
  <si>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</si>
  <si>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</si>
  <si>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</si>
  <si>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</si>
  <si>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</si>
  <si>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</si>
  <si>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</si>
  <si>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</si>
  <si>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</si>
  <si>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</si>
  <si>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</si>
  <si>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</si>
  <si>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</si>
  <si>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</si>
  <si>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</si>
  <si>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</si>
  <si>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</si>
  <si>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</si>
  <si>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</si>
  <si>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</si>
  <si>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</si>
  <si>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</si>
  <si>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</si>
  <si>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</si>
  <si>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</si>
  <si>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</si>
  <si>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</si>
  <si>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</si>
  <si>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</si>
  <si>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</si>
  <si>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</si>
  <si>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</si>
  <si>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</si>
  <si>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</si>
  <si>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</si>
  <si>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</si>
  <si>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</si>
  <si>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</si>
  <si>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</si>
  <si>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</si>
  <si>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</si>
  <si>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</si>
  <si>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</si>
  <si>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</si>
  <si>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</si>
  <si>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</si>
  <si>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</si>
  <si>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</si>
  <si>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</si>
  <si>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</si>
  <si>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</si>
  <si>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</si>
  <si>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</si>
  <si>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</si>
  <si>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</si>
  <si>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</si>
  <si>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</si>
  <si>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</si>
  <si>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</si>
  <si>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</si>
  <si>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</si>
  <si>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</si>
  <si>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</si>
  <si>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</si>
  <si>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</si>
  <si>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</si>
  <si>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</si>
  <si>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</si>
  <si>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</si>
  <si>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</si>
  <si>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</si>
  <si>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</si>
  <si>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</si>
  <si>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</si>
  <si>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</si>
  <si>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</si>
  <si>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</si>
  <si>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</si>
  <si>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</si>
  <si>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</si>
  <si>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</si>
  <si>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</si>
  <si>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</si>
  <si>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</si>
  <si>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</si>
  <si>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</si>
  <si>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</si>
  <si>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</si>
  <si>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</si>
  <si>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</si>
  <si>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</si>
  <si>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</si>
  <si>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</si>
  <si>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</si>
  <si>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</si>
  <si>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</si>
  <si>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</si>
  <si>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</si>
  <si>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</si>
  <si>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</si>
  <si>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</si>
  <si>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</si>
  <si>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</si>
  <si>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</si>
  <si>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</si>
  <si>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</si>
  <si>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</si>
  <si>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</si>
  <si>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</si>
  <si>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</si>
  <si>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</si>
  <si>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</si>
  <si>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</si>
  <si>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</si>
  <si>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</si>
  <si>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</si>
  <si>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</si>
  <si>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</si>
  <si>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</si>
  <si>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</si>
  <si>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</si>
  <si>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</si>
  <si>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</si>
  <si>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</si>
  <si>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</si>
  <si>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</si>
  <si>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</si>
  <si>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</si>
  <si>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</si>
  <si>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</si>
  <si>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</si>
  <si>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</si>
  <si>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</si>
  <si>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</si>
  <si>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</si>
  <si>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</si>
  <si>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</si>
  <si>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</si>
  <si>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</si>
  <si>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</si>
  <si>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</si>
  <si>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</si>
  <si>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</si>
  <si>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</si>
  <si>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</si>
  <si>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</si>
  <si>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</si>
  <si>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</si>
  <si>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</si>
  <si>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</si>
  <si>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</si>
  <si>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</si>
  <si>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</si>
  <si>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</si>
  <si>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</si>
  <si>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</si>
  <si>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</si>
  <si>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</si>
  <si>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</si>
  <si>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</si>
  <si>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</si>
  <si>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</si>
  <si>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</si>
  <si>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</si>
  <si>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</si>
  <si>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</si>
  <si>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</si>
  <si>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</si>
  <si>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</si>
  <si>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</si>
  <si>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</si>
  <si>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</si>
  <si>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</si>
  <si>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</si>
  <si>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</si>
  <si>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</si>
  <si>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</si>
  <si>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</si>
  <si>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</si>
  <si>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</si>
  <si>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</si>
  <si>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</si>
  <si>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</si>
  <si>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</si>
  <si>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</si>
  <si>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</si>
  <si>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</si>
  <si>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</si>
  <si>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</si>
  <si>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</si>
  <si>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</si>
  <si>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</si>
  <si>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</si>
  <si>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</si>
  <si>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</si>
  <si>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</si>
  <si>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</si>
  <si>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</si>
  <si>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</si>
  <si>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</si>
  <si>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</si>
  <si>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</si>
  <si>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</si>
  <si>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</si>
  <si>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</si>
  <si>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</si>
  <si>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</si>
  <si>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</si>
  <si>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</si>
  <si>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</si>
  <si>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</si>
  <si>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</si>
  <si>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</si>
  <si>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</si>
  <si>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</si>
  <si>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</si>
  <si>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</si>
  <si>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</si>
  <si>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</si>
  <si>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</si>
  <si>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</si>
  <si>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</si>
  <si>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</si>
  <si>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</si>
  <si>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</si>
  <si>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</si>
  <si>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</si>
  <si>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</si>
  <si>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</si>
  <si>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</si>
  <si>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</si>
  <si>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</si>
  <si>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</si>
  <si>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</si>
  <si>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</si>
  <si>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</si>
  <si>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</si>
  <si>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</si>
  <si>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</si>
  <si>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</si>
  <si>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</si>
  <si>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</si>
  <si>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</si>
  <si>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</si>
  <si>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</si>
  <si>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</si>
  <si>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</si>
  <si>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</si>
  <si>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</si>
  <si>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</si>
  <si>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</si>
  <si>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</si>
  <si>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</si>
  <si>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</si>
  <si>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</si>
  <si>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</si>
  <si>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</si>
  <si>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</si>
  <si>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</si>
  <si>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</si>
  <si>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</si>
  <si>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</si>
  <si>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</si>
  <si>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</si>
  <si>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</si>
  <si>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</si>
  <si>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</si>
  <si>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</si>
  <si>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</si>
  <si>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</si>
  <si>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</si>
  <si>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</si>
  <si>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</si>
  <si>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</si>
  <si>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</si>
  <si>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</si>
  <si>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</si>
  <si>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</si>
  <si>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</si>
  <si>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</si>
  <si>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</si>
  <si>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</si>
  <si>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</si>
  <si>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</si>
  <si>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</si>
  <si>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</si>
  <si>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</si>
  <si>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</si>
  <si>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</si>
  <si>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</si>
  <si>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</si>
  <si>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</si>
  <si>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</si>
  <si>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</si>
  <si>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</si>
  <si>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</si>
  <si>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</si>
  <si>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</si>
  <si>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</si>
  <si>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</si>
  <si>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</si>
  <si>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</si>
  <si>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</si>
  <si>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</si>
  <si>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</si>
  <si>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</si>
  <si>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</si>
  <si>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</si>
  <si>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</si>
  <si>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</si>
  <si>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</si>
  <si>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</si>
  <si>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</si>
  <si>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</si>
  <si>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</si>
  <si>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</si>
  <si>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</si>
  <si>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</si>
  <si>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</si>
  <si>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</si>
  <si>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</si>
  <si>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</si>
  <si>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</si>
  <si>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</si>
  <si>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</si>
  <si>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</si>
  <si>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</si>
  <si>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</si>
  <si>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</si>
  <si>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</si>
  <si>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</si>
  <si>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</si>
  <si>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</si>
  <si>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</si>
  <si>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</si>
  <si>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</si>
  <si>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</si>
  <si>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</si>
  <si>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</si>
  <si>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</si>
  <si>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</si>
  <si>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</si>
  <si>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</si>
  <si>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</si>
  <si>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</si>
  <si>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</si>
  <si>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</si>
  <si>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</si>
  <si>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</si>
  <si>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</si>
  <si>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</si>
  <si>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</si>
  <si>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</si>
  <si>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</si>
  <si>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</si>
  <si>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</si>
  <si>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</si>
  <si>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</si>
  <si>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</si>
  <si>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</si>
  <si>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</si>
  <si>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</si>
  <si>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</si>
  <si>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</si>
  <si>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</si>
  <si>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</si>
  <si>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</si>
  <si>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</si>
  <si>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</si>
  <si>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</si>
  <si>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</si>
  <si>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</si>
  <si>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</si>
  <si>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</si>
  <si>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</si>
  <si>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</si>
  <si>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</si>
  <si>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</si>
  <si>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</si>
  <si>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</si>
  <si>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</si>
  <si>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</si>
  <si>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</si>
  <si>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</si>
  <si>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</si>
  <si>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</si>
  <si>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</si>
  <si>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</si>
  <si>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</si>
  <si>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</si>
  <si>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</si>
  <si>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</si>
  <si>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</si>
  <si>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</si>
  <si>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</si>
  <si>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</si>
  <si>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</si>
  <si>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</si>
  <si>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</si>
  <si>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</si>
  <si>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</si>
  <si>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</si>
  <si>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</si>
  <si>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</si>
  <si>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</si>
  <si>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</si>
  <si>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</si>
  <si>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</si>
  <si>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</si>
  <si>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</si>
  <si>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</si>
  <si>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</si>
  <si>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</si>
  <si>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</si>
  <si>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</si>
  <si>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</si>
  <si>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</si>
  <si>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</si>
  <si>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</si>
  <si>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</si>
  <si>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</si>
  <si>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</si>
  <si>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</si>
  <si>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</si>
  <si>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</si>
  <si>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</si>
  <si>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</si>
  <si>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</si>
  <si>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</si>
  <si>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</si>
  <si>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</si>
  <si>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</si>
  <si>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</si>
  <si>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</si>
  <si>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</si>
  <si>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</si>
  <si>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</si>
  <si>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</si>
  <si>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</si>
  <si>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</si>
  <si>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</si>
  <si>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</si>
  <si>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</si>
  <si>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</si>
  <si>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</si>
  <si>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</si>
  <si>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</si>
  <si>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</si>
  <si>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</si>
  <si>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</si>
  <si>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</si>
  <si>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</si>
  <si>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</si>
  <si>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</si>
  <si>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</si>
  <si>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</si>
  <si>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</si>
  <si>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</si>
  <si>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</si>
  <si>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</si>
  <si>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</si>
  <si>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</si>
  <si>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</si>
  <si>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</si>
  <si>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</si>
  <si>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</si>
  <si>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</si>
  <si>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</si>
  <si>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</si>
  <si>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</si>
  <si>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</si>
  <si>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</si>
  <si>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</si>
  <si>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</si>
  <si>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</si>
  <si>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</si>
  <si>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</si>
  <si>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</si>
  <si>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</si>
  <si>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</si>
  <si>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</si>
  <si>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</si>
  <si>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</si>
  <si>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</si>
  <si>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</si>
  <si>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</si>
  <si>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</si>
  <si>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</si>
  <si>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</si>
  <si>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</si>
  <si>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</si>
  <si>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</si>
  <si>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</si>
  <si>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</si>
  <si>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</si>
  <si>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</si>
  <si>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</si>
  <si>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</si>
  <si>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</si>
  <si>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</si>
  <si>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</si>
  <si>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</si>
  <si>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</si>
  <si>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</si>
  <si>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</si>
  <si>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</si>
  <si>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</si>
  <si>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</si>
  <si>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</si>
  <si>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</si>
  <si>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</si>
  <si>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</si>
  <si>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</si>
  <si>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</si>
  <si>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</si>
  <si>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</si>
  <si>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</si>
  <si>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</si>
  <si>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</si>
  <si>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</si>
  <si>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</si>
  <si>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</si>
  <si>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</si>
  <si>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</si>
  <si>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</si>
  <si>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</si>
  <si>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</si>
  <si>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</si>
  <si>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</si>
  <si>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</si>
  <si>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</si>
  <si>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</si>
  <si>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</si>
  <si>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</si>
  <si>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</si>
  <si>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</si>
  <si>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</si>
  <si>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</si>
  <si>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</si>
  <si>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</si>
  <si>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</si>
  <si>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</si>
  <si>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</si>
  <si>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</si>
  <si>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</si>
  <si>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</si>
  <si>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</si>
  <si>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</si>
  <si>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</si>
  <si>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</si>
  <si>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</si>
  <si>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</si>
  <si>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</si>
  <si>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</si>
  <si>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</si>
  <si>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</si>
  <si>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</si>
  <si>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</si>
  <si>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</si>
  <si>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</si>
  <si>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</si>
  <si>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</si>
  <si>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</si>
  <si>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</si>
  <si>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</si>
  <si>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</si>
  <si>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</si>
  <si>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</si>
  <si>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</si>
  <si>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</si>
  <si>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</si>
  <si>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</si>
  <si>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</si>
  <si>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</si>
  <si>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</si>
  <si>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</si>
  <si>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</si>
  <si>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</si>
  <si>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</si>
  <si>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</si>
  <si>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</si>
  <si>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</si>
  <si>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</si>
  <si>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</si>
  <si>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</si>
  <si>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</si>
  <si>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</si>
  <si>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</si>
  <si>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</si>
  <si>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</si>
  <si>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</si>
  <si>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</si>
  <si>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</si>
  <si>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</si>
  <si>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</si>
  <si>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</si>
  <si>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</si>
  <si>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</si>
  <si>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</si>
  <si>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</si>
  <si>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</si>
  <si>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</si>
  <si>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</si>
  <si>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</si>
  <si>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</si>
  <si>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</si>
  <si>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</si>
  <si>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</si>
  <si>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</si>
  <si>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</si>
  <si>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</si>
  <si>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</si>
  <si>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</si>
  <si>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</si>
  <si>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</si>
  <si>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</si>
  <si>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</si>
  <si>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</si>
  <si>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</si>
  <si>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</si>
  <si>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</si>
  <si>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</si>
  <si>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</si>
  <si>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</si>
  <si>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</si>
  <si>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</si>
  <si>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</si>
  <si>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</si>
  <si>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</si>
  <si>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</si>
  <si>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</si>
  <si>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</si>
  <si>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</si>
  <si>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</si>
  <si>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</si>
  <si>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</si>
  <si>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</si>
  <si>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</si>
  <si>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</si>
  <si>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</si>
  <si>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</si>
  <si>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</si>
  <si>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</si>
  <si>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</si>
  <si>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</si>
  <si>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</si>
  <si>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</si>
  <si>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</si>
  <si>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</si>
  <si>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</si>
  <si>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</si>
  <si>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</si>
  <si>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</si>
  <si>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</si>
  <si>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</si>
  <si>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</si>
  <si>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</si>
  <si>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</si>
  <si>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</si>
  <si>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</si>
  <si>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</si>
  <si>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</si>
  <si>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</si>
  <si>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</si>
  <si>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</si>
  <si>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</si>
  <si>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</si>
  <si>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</si>
  <si>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</si>
  <si>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</si>
  <si>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</si>
  <si>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</si>
  <si>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</si>
  <si>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</si>
  <si>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</si>
  <si>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</si>
  <si>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</si>
  <si>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</si>
  <si>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</si>
  <si>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</si>
  <si>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</si>
  <si>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</si>
  <si>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</si>
  <si>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</si>
  <si>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</si>
  <si>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</si>
  <si>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</si>
  <si>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</si>
  <si>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</si>
  <si>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</si>
  <si>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</si>
  <si>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</si>
  <si>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</si>
  <si>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</si>
  <si>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</si>
  <si>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</si>
  <si>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</si>
  <si>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</si>
  <si>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</si>
  <si>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</si>
  <si>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</si>
  <si>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</si>
  <si>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</si>
  <si>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</si>
  <si>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</si>
  <si>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</si>
  <si>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</si>
  <si>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</si>
  <si>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</si>
  <si>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</si>
  <si>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</si>
  <si>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</si>
  <si>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</si>
  <si>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</si>
  <si>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</si>
  <si>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</si>
  <si>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</si>
  <si>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</si>
  <si>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</si>
  <si>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</si>
  <si>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</si>
  <si>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</si>
  <si>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</si>
  <si>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</si>
  <si>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</si>
  <si>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</si>
  <si>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</si>
  <si>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</si>
  <si>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</si>
  <si>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</si>
  <si>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</si>
  <si>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</si>
  <si>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</si>
  <si>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</si>
  <si>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</si>
  <si>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</si>
  <si>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</si>
  <si>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</si>
  <si>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</si>
  <si>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</si>
  <si>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</si>
  <si>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</si>
  <si>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</si>
  <si>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</si>
  <si>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</si>
  <si>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</si>
  <si>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</si>
  <si>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</si>
  <si>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</si>
  <si>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</si>
  <si>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</si>
  <si>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</si>
  <si>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</si>
  <si>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</si>
  <si>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</si>
  <si>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</si>
  <si>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</si>
  <si>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</si>
  <si>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</si>
  <si>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</si>
  <si>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</si>
  <si>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</si>
  <si>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</si>
  <si>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</si>
  <si>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</si>
  <si>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</si>
  <si>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</si>
  <si>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</si>
  <si>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</si>
  <si>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</si>
  <si>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</si>
  <si>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</si>
  <si>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</si>
  <si>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</si>
  <si>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</si>
  <si>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</si>
  <si>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</si>
  <si>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</si>
  <si>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</si>
  <si>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</si>
  <si>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</si>
  <si>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</si>
  <si>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</si>
  <si>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</si>
  <si>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</si>
  <si>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</si>
  <si>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</si>
  <si>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</si>
  <si>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</si>
  <si>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</si>
  <si>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</si>
  <si>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</si>
  <si>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</si>
  <si>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</si>
  <si>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</si>
  <si>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</si>
  <si>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</si>
  <si>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</si>
  <si>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</si>
  <si>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</si>
  <si>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</si>
  <si>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</si>
  <si>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</si>
  <si>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</si>
  <si>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</si>
  <si>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</si>
  <si>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</si>
  <si>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</si>
  <si>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</si>
  <si>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</si>
  <si>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</si>
  <si>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</si>
  <si>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</si>
  <si>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</si>
  <si>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</si>
  <si>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</si>
  <si>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</si>
  <si>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</si>
  <si>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</si>
  <si>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</si>
  <si>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</si>
  <si>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</si>
  <si>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</si>
  <si>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</si>
  <si>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</si>
  <si>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</si>
  <si>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</si>
  <si>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</si>
  <si>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</si>
  <si>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</si>
  <si>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</si>
  <si>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</si>
  <si>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</si>
  <si>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</si>
  <si>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</si>
  <si>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</si>
  <si>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</si>
  <si>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</si>
  <si>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</si>
  <si>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</si>
  <si>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</si>
  <si>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</si>
  <si>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</si>
  <si>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</si>
  <si>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</si>
  <si>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</si>
  <si>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</si>
  <si>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</si>
  <si>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</si>
  <si>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</si>
  <si>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</si>
  <si>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</si>
  <si>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</si>
  <si>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</si>
  <si>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</si>
  <si>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</si>
  <si>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</si>
  <si>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</si>
  <si>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</si>
  <si>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</si>
  <si>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</si>
  <si>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</si>
  <si>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</si>
  <si>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</si>
  <si>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</si>
  <si>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</si>
  <si>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</si>
  <si>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</si>
  <si>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</si>
  <si>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</si>
  <si>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</si>
  <si>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</si>
  <si>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</si>
  <si>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</si>
  <si>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</si>
  <si>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</si>
  <si>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</si>
  <si>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</si>
  <si>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</si>
  <si>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</si>
  <si>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</si>
  <si>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</si>
  <si>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</si>
  <si>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</si>
  <si>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</si>
  <si>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</si>
  <si>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</si>
  <si>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</si>
  <si>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</si>
  <si>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</si>
  <si>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</si>
  <si>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</si>
  <si>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</si>
  <si>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</si>
  <si>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</si>
  <si>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</si>
  <si>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</si>
  <si>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</si>
  <si>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</si>
  <si>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</si>
  <si>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</si>
  <si>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</si>
  <si>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</si>
  <si>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</si>
  <si>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</si>
  <si>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</si>
  <si>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</si>
  <si>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</si>
  <si>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</si>
  <si>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</si>
  <si>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</si>
  <si>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</si>
  <si>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</si>
  <si>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</si>
  <si>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</si>
  <si>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</si>
  <si>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</si>
  <si>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</si>
  <si>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</si>
  <si>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</si>
  <si>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</si>
  <si>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</si>
  <si>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</si>
  <si>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</si>
  <si>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</si>
  <si>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</si>
  <si>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</si>
  <si>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</si>
  <si>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</si>
  <si>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</si>
  <si>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</si>
  <si>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</si>
  <si>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</si>
  <si>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</si>
  <si>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</si>
  <si>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</si>
  <si>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</si>
  <si>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</si>
  <si>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</si>
  <si>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</si>
  <si>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</si>
  <si>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</si>
  <si>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</si>
  <si>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</si>
  <si>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</si>
  <si>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</si>
  <si>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</si>
  <si>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</si>
  <si>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</si>
  <si>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</si>
  <si>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</si>
  <si>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</si>
  <si>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</si>
  <si>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</si>
  <si>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</si>
  <si>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</si>
  <si>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</si>
  <si>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</si>
  <si>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</si>
  <si>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</si>
  <si>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</si>
  <si>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</si>
  <si>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</si>
  <si>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</si>
  <si>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</si>
  <si>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</si>
  <si>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</si>
  <si>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</si>
  <si>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</si>
  <si>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</si>
  <si>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</si>
  <si>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</si>
  <si>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</si>
  <si>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</si>
  <si>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</si>
  <si>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</si>
  <si>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</si>
  <si>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</si>
  <si>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</si>
  <si>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</si>
  <si>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</si>
  <si>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</si>
  <si>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</si>
  <si>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</si>
  <si>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</si>
  <si>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</si>
  <si>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</si>
  <si>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</si>
  <si>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</si>
  <si>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</si>
  <si>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</si>
  <si>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</si>
  <si>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</si>
  <si>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</si>
  <si>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</si>
  <si>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</si>
  <si>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</si>
  <si>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</si>
  <si>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</si>
  <si>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</si>
  <si>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</si>
  <si>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</si>
  <si>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</si>
  <si>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</si>
  <si>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</si>
  <si>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</si>
  <si>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</si>
  <si>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</si>
  <si>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</si>
  <si>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</si>
  <si>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</si>
  <si>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</si>
  <si>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</si>
  <si>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</si>
  <si>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</si>
  <si>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</si>
  <si>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</si>
  <si>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</si>
  <si>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</si>
  <si>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</si>
  <si>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</si>
  <si>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</si>
  <si>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</si>
  <si>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</si>
  <si>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</si>
  <si>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</si>
  <si>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</si>
  <si>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</si>
  <si>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</si>
  <si>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</si>
  <si>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</si>
  <si>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</si>
  <si>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</si>
  <si>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</si>
  <si>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</si>
  <si>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</si>
  <si>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</si>
  <si>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</si>
  <si>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</si>
  <si>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</si>
  <si>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</si>
  <si>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</si>
  <si>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</si>
  <si>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</si>
  <si>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</si>
  <si>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</si>
  <si>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</si>
  <si>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</si>
  <si>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</si>
  <si>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</si>
  <si>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</si>
  <si>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</si>
  <si>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</si>
  <si>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</si>
  <si>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</si>
  <si>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</si>
  <si>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</si>
  <si>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</si>
  <si>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</si>
  <si>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</si>
  <si>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</si>
  <si>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</si>
  <si>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</si>
  <si>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</si>
  <si>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</si>
  <si>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</si>
  <si>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</si>
  <si>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</si>
  <si>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</si>
  <si>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</si>
  <si>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</si>
  <si>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</si>
  <si>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</si>
  <si>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</si>
  <si>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</si>
  <si>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</si>
  <si>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</si>
  <si>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</si>
  <si>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</si>
  <si>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</si>
  <si>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</si>
  <si>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</si>
  <si>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</si>
  <si>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</si>
  <si>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</si>
  <si>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</si>
  <si>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</si>
  <si>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</si>
  <si>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</si>
  <si>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</si>
  <si>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</si>
  <si>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</si>
  <si>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</si>
  <si>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</si>
  <si>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</si>
  <si>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</si>
  <si>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</si>
  <si>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</si>
  <si>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</si>
  <si>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</si>
  <si>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</si>
  <si>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</si>
  <si>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</si>
  <si>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</si>
  <si>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</si>
  <si>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</si>
  <si>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</si>
  <si>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</si>
  <si>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</si>
  <si>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</si>
  <si>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</si>
  <si>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</si>
  <si>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</si>
  <si>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</si>
  <si>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</si>
  <si>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</si>
  <si>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</si>
  <si>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</si>
  <si>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</si>
  <si>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</si>
  <si>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</si>
  <si>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</si>
  <si>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</si>
  <si>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</si>
  <si>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</si>
  <si>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</si>
  <si>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</si>
  <si>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</si>
  <si>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</si>
  <si>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</si>
  <si>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</si>
  <si>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</si>
  <si>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</si>
  <si>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</si>
  <si>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</si>
  <si>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</si>
  <si>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</si>
  <si>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</si>
  <si>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</si>
  <si>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</si>
  <si>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</si>
  <si>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</si>
  <si>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</si>
  <si>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</si>
  <si>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</si>
  <si>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</si>
  <si>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</si>
  <si>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</si>
  <si>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</si>
  <si>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</si>
  <si>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</si>
  <si>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</si>
  <si>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</si>
  <si>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</si>
  <si>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</si>
  <si>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</si>
  <si>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</si>
  <si>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</si>
  <si>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</si>
  <si>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</si>
  <si>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</si>
  <si>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</si>
  <si>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</si>
  <si>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</si>
  <si>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</si>
  <si>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</si>
  <si>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</si>
  <si>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</si>
  <si>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</si>
  <si>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</si>
  <si>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</si>
  <si>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</si>
  <si>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</si>
  <si>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</si>
  <si>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</si>
  <si>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</si>
  <si>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</si>
  <si>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</si>
  <si>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</si>
  <si>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</si>
  <si>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</si>
  <si>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</si>
  <si>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</si>
  <si>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</si>
  <si>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</si>
  <si>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</si>
  <si>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</si>
  <si>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</si>
  <si>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</si>
  <si>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</si>
  <si>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</si>
  <si>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</si>
  <si>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</si>
  <si>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</si>
  <si>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</si>
  <si>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</si>
  <si>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</si>
  <si>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</si>
  <si>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</si>
  <si>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</si>
  <si>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</si>
  <si>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</si>
  <si>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</si>
  <si>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</si>
  <si>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</si>
  <si>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</si>
  <si>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</si>
  <si>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</si>
  <si>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</si>
  <si>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</si>
  <si>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</si>
  <si>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</si>
  <si>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</si>
  <si>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</si>
  <si>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</si>
  <si>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</si>
  <si>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</si>
  <si>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</si>
  <si>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</si>
  <si>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</si>
  <si>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</si>
  <si>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</si>
  <si>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</si>
  <si>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</si>
  <si>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</si>
  <si>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</si>
  <si>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</si>
  <si>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</si>
  <si>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</si>
  <si>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</si>
  <si>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</si>
  <si>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</si>
  <si>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</si>
  <si>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</si>
  <si>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</si>
  <si>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</si>
  <si>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</si>
  <si>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</si>
  <si>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</si>
  <si>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</si>
  <si>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</si>
  <si>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</si>
  <si>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</si>
  <si>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</si>
  <si>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</si>
  <si>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</si>
  <si>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</si>
  <si>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</si>
  <si>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</si>
  <si>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</si>
  <si>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</si>
  <si>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</si>
  <si>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</si>
  <si>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</si>
  <si>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</si>
  <si>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</si>
  <si>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</si>
  <si>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</si>
  <si>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</si>
  <si>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</si>
  <si>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</si>
  <si>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</si>
  <si>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</si>
  <si>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</si>
  <si>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</si>
  <si>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</si>
  <si>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</si>
  <si>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</si>
  <si>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</si>
  <si>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</si>
  <si>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</si>
  <si>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</si>
  <si>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</si>
  <si>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</si>
  <si>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</si>
  <si>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</si>
  <si>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</si>
  <si>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</si>
  <si>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</si>
  <si>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</si>
  <si>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</si>
  <si>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</si>
  <si>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</si>
  <si>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</si>
  <si>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</si>
  <si>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</si>
  <si>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</si>
  <si>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</si>
  <si>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</si>
  <si>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</si>
  <si>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</si>
  <si>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</si>
  <si>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</si>
  <si>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</si>
  <si>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</si>
  <si>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</si>
  <si>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</si>
  <si>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</si>
  <si>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</si>
  <si>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</si>
  <si>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</si>
  <si>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</si>
  <si>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</si>
  <si>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</si>
  <si>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</si>
  <si>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</si>
  <si>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</si>
  <si>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</si>
  <si>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</si>
  <si>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</si>
  <si>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</si>
  <si>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</si>
  <si>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</si>
  <si>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</si>
  <si>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</si>
  <si>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</si>
  <si>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</si>
  <si>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</si>
  <si>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</si>
  <si>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</si>
  <si>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</si>
  <si>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</si>
  <si>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</si>
  <si>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</si>
  <si>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</si>
  <si>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</si>
  <si>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</si>
  <si>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</si>
  <si>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</si>
  <si>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</si>
  <si>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</si>
  <si>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</si>
  <si>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</si>
  <si>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</si>
  <si>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</si>
  <si>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</si>
  <si>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</si>
  <si>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</si>
  <si>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</si>
  <si>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</si>
  <si>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</si>
  <si>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</si>
  <si>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</si>
  <si>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</si>
  <si>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</si>
  <si>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</si>
  <si>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</si>
  <si>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</si>
  <si>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</si>
  <si>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</si>
  <si>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</si>
  <si>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</si>
  <si>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</si>
  <si>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</si>
  <si>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</si>
  <si>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</si>
  <si>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</si>
  <si>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</si>
  <si>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</si>
  <si>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</si>
  <si>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</si>
  <si>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</si>
  <si>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</si>
  <si>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</si>
  <si>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</si>
  <si>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</si>
  <si>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</si>
  <si>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</si>
  <si>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</si>
  <si>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</si>
  <si>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</si>
  <si>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</si>
  <si>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</si>
  <si>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</si>
  <si>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</si>
  <si>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</si>
  <si>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</si>
  <si>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</si>
  <si>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</si>
  <si>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</si>
  <si>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</si>
  <si>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</si>
  <si>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</si>
  <si>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</si>
  <si>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</si>
  <si>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</si>
  <si>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</si>
  <si>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</si>
  <si>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</si>
  <si>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</si>
  <si>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</si>
  <si>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</si>
  <si>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</si>
  <si>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</si>
  <si>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</si>
  <si>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</si>
  <si>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</si>
  <si>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</si>
  <si>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</si>
  <si>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</si>
  <si>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</si>
  <si>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</si>
  <si>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</si>
  <si>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</si>
  <si>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</si>
  <si>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</si>
  <si>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</si>
  <si>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</si>
  <si>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</si>
  <si>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</si>
  <si>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</si>
  <si>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</si>
  <si>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</si>
  <si>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</si>
  <si>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</si>
  <si>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</si>
  <si>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</si>
  <si>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</si>
  <si>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</si>
  <si>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</si>
  <si>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</si>
  <si>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</si>
  <si>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</si>
  <si>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</si>
  <si>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</si>
  <si>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</si>
  <si>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</si>
  <si>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</si>
  <si>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</si>
  <si>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</si>
  <si>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</si>
  <si>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</si>
  <si>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</si>
  <si>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</si>
  <si>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</si>
  <si>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</si>
  <si>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</si>
  <si>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</si>
  <si>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</si>
  <si>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</si>
  <si>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</si>
  <si>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</si>
  <si>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</si>
  <si>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</si>
  <si>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</si>
  <si>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</si>
  <si>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</si>
  <si>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</si>
  <si>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</si>
  <si>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</si>
  <si>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</si>
  <si>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</si>
  <si>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</si>
  <si>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</si>
  <si>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</si>
  <si>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</si>
  <si>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</si>
  <si>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</si>
  <si>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</si>
  <si>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</si>
  <si>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</si>
  <si>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</si>
  <si>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</si>
  <si>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</si>
  <si>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</si>
  <si>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</si>
  <si>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</si>
  <si>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</si>
  <si>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</si>
  <si>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</si>
  <si>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</si>
  <si>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</si>
  <si>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</si>
  <si>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</si>
  <si>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</si>
  <si>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</si>
  <si>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</si>
  <si>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</si>
  <si>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</si>
  <si>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</si>
  <si>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</si>
  <si>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</si>
  <si>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</si>
  <si>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</si>
  <si>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</si>
  <si>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</si>
  <si>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</si>
  <si>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</si>
  <si>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</si>
  <si>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</si>
  <si>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</si>
  <si>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</si>
  <si>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</si>
  <si>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</si>
  <si>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</si>
  <si>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</si>
  <si>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</si>
  <si>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</si>
  <si>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</si>
  <si>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</si>
  <si>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</si>
  <si>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</si>
  <si>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</si>
  <si>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</si>
  <si>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</si>
  <si>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</si>
  <si>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</si>
  <si>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</si>
  <si>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</si>
  <si>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</si>
  <si>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</si>
  <si>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</si>
  <si>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</si>
  <si>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</si>
  <si>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</si>
  <si>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</si>
  <si>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</si>
  <si>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</si>
  <si>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</si>
  <si>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</si>
  <si>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</si>
  <si>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</si>
  <si>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</si>
  <si>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</si>
  <si>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</si>
  <si>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</si>
  <si>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</si>
  <si>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</si>
  <si>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</si>
  <si>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</si>
  <si>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</si>
  <si>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</si>
  <si>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</si>
  <si>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</si>
  <si>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</si>
  <si>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</si>
  <si>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</si>
  <si>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</si>
  <si>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</si>
  <si>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</si>
  <si>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</si>
  <si>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</si>
  <si>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</si>
  <si>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</si>
  <si>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</si>
  <si>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</si>
  <si>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</si>
  <si>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</si>
  <si>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</si>
  <si>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</si>
  <si>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</si>
  <si>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</si>
  <si>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</si>
  <si>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</si>
  <si>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</si>
  <si>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</si>
  <si>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</si>
  <si>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</si>
  <si>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</si>
  <si>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</si>
  <si>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</si>
  <si>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</si>
  <si>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</si>
  <si>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</si>
  <si>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</si>
  <si>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</si>
  <si>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</si>
  <si>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</si>
  <si>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</si>
  <si>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</si>
  <si>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</si>
  <si>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</si>
  <si>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</si>
  <si>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</si>
  <si>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</si>
  <si>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</si>
  <si>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</si>
  <si>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</si>
  <si>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</si>
  <si>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</si>
  <si>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</si>
  <si>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</si>
  <si>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</si>
  <si>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</si>
  <si>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</si>
  <si>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</si>
  <si>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</si>
  <si>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</si>
  <si>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</si>
  <si>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</si>
  <si>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</si>
  <si>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</si>
  <si>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</si>
  <si>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</si>
  <si>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</si>
  <si>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</si>
  <si>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</si>
  <si>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</si>
  <si>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</si>
  <si>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</si>
  <si>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</si>
  <si>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</si>
  <si>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</si>
  <si>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</si>
  <si>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</si>
  <si>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</si>
  <si>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</si>
  <si>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</si>
  <si>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</si>
  <si>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</si>
  <si>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</si>
  <si>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</si>
  <si>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</si>
  <si>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</si>
  <si>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</si>
  <si>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</si>
  <si>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</si>
  <si>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</si>
  <si>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</si>
  <si>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</si>
  <si>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</si>
  <si>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</si>
  <si>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</si>
  <si>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</si>
  <si>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</si>
  <si>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</si>
  <si>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</si>
  <si>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</si>
  <si>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</si>
  <si>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</si>
  <si>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</si>
  <si>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</si>
  <si>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</si>
  <si>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</si>
  <si>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</si>
  <si>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</si>
  <si>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</si>
  <si>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</si>
  <si>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</si>
  <si>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</si>
  <si>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</si>
  <si>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</si>
  <si>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</si>
  <si>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</si>
  <si>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</si>
  <si>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</si>
  <si>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</si>
  <si>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</si>
  <si>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</si>
  <si>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</si>
  <si>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</si>
  <si>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</si>
  <si>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</si>
  <si>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</si>
  <si>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</si>
  <si>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</si>
  <si>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</si>
  <si>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</si>
  <si>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</si>
  <si>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</si>
  <si>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</si>
  <si>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</si>
  <si>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</si>
  <si>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</si>
  <si>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</si>
  <si>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</si>
  <si>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</si>
  <si>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</si>
  <si>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</si>
  <si>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</si>
  <si>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</si>
  <si>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</si>
  <si>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</si>
  <si>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</si>
  <si>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</si>
  <si>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</si>
  <si>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</si>
  <si>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</si>
  <si>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</si>
  <si>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</si>
  <si>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</si>
  <si>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</si>
  <si>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</si>
  <si>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</si>
  <si>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</si>
  <si>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</si>
  <si>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</si>
  <si>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</si>
  <si>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</si>
  <si>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</si>
  <si>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</si>
  <si>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</si>
  <si>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</si>
  <si>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</si>
  <si>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</si>
  <si>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</si>
  <si>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</si>
  <si>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</si>
  <si>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</si>
  <si>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</si>
  <si>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</si>
  <si>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</si>
  <si>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</si>
  <si>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</si>
  <si>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</si>
  <si>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</si>
  <si>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</si>
  <si>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</si>
  <si>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</si>
  <si>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</si>
  <si>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</si>
  <si>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</si>
  <si>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</si>
  <si>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</si>
  <si>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</si>
  <si>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</si>
  <si>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</si>
  <si>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</si>
  <si>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</si>
  <si>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</si>
  <si>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</si>
  <si>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</si>
  <si>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</si>
  <si>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</si>
  <si>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</si>
  <si>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</si>
  <si>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</si>
  <si>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</si>
  <si>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</si>
  <si>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</si>
  <si>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</si>
  <si>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</si>
  <si>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</si>
  <si>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</si>
  <si>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</si>
  <si>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</si>
  <si>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</si>
  <si>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</si>
  <si>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</si>
  <si>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</si>
  <si>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</si>
  <si>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</si>
  <si>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</si>
  <si>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</si>
  <si>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</si>
  <si>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</si>
  <si>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</si>
  <si>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</si>
  <si>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</si>
  <si>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</si>
  <si>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</si>
  <si>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</si>
  <si>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</si>
  <si>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</si>
  <si>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</si>
  <si>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</si>
  <si>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</si>
  <si>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</si>
  <si>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</si>
  <si>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</si>
  <si>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</si>
  <si>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</si>
  <si>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</si>
  <si>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</si>
  <si>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</si>
  <si>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</si>
  <si>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</si>
  <si>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</si>
  <si>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</si>
  <si>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</si>
  <si>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</si>
  <si>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</si>
  <si>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</si>
  <si>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</si>
  <si>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</si>
  <si>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</si>
  <si>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</si>
  <si>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</si>
  <si>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</si>
  <si>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</si>
  <si>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</si>
  <si>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</si>
  <si>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</si>
  <si>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</si>
  <si>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</si>
  <si>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</si>
  <si>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</si>
  <si>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</si>
  <si>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</si>
  <si>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</si>
  <si>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</si>
  <si>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</si>
  <si>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</si>
  <si>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</si>
  <si>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</si>
  <si>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</si>
  <si>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</si>
  <si>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</si>
  <si>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</si>
  <si>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</si>
  <si>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</si>
  <si>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</si>
  <si>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</si>
  <si>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</si>
  <si>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</si>
  <si>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</si>
  <si>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</si>
  <si>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</si>
  <si>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</si>
  <si>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</si>
  <si>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</si>
  <si>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</si>
  <si>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</si>
  <si>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</si>
  <si>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</si>
  <si>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</si>
  <si>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</si>
  <si>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</si>
  <si>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</si>
  <si>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</si>
  <si>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</si>
  <si>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</si>
  <si>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</si>
  <si>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</si>
  <si>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</si>
  <si>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</si>
  <si>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</si>
  <si>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</si>
  <si>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</si>
  <si>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</si>
  <si>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</si>
  <si>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</si>
  <si>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</si>
  <si>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</si>
  <si>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</si>
  <si>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</si>
  <si>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</si>
  <si>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</si>
  <si>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</si>
  <si>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</si>
  <si>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</si>
  <si>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</si>
  <si>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</si>
  <si>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</si>
  <si>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</si>
  <si>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</si>
  <si>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</si>
  <si>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</si>
  <si>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</si>
  <si>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</si>
  <si>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</si>
  <si>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</si>
  <si>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</si>
  <si>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</si>
  <si>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</si>
  <si>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</si>
  <si>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</si>
  <si>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</si>
  <si>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</si>
  <si>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</si>
  <si>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</si>
  <si>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</si>
  <si>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</si>
  <si>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</si>
  <si>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</si>
  <si>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</si>
  <si>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</si>
  <si>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</si>
  <si>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</si>
  <si>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</si>
  <si>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</si>
  <si>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</si>
  <si>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</si>
  <si>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</si>
  <si>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</si>
  <si>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</si>
  <si>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</si>
  <si>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</si>
  <si>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</si>
  <si>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</si>
  <si>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</si>
  <si>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</si>
  <si>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</si>
  <si>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</si>
  <si>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</si>
  <si>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</si>
  <si>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</si>
  <si>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</si>
  <si>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</si>
  <si>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</si>
  <si>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</si>
  <si>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</si>
  <si>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</si>
  <si>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</si>
  <si>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</si>
  <si>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</si>
  <si>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</si>
  <si>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</si>
  <si>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</si>
  <si>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</si>
  <si>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</si>
  <si>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</si>
  <si>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</si>
  <si>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</si>
  <si>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</si>
  <si>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</si>
  <si>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</si>
  <si>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</si>
  <si>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</si>
  <si>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</si>
  <si>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</si>
  <si>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</si>
  <si>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</si>
  <si>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</si>
  <si>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</si>
  <si>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</si>
  <si>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</si>
  <si>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</si>
  <si>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</si>
  <si>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</si>
  <si>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</si>
  <si>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</si>
  <si>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</si>
  <si>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</si>
  <si>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</si>
  <si>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</si>
  <si>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</si>
  <si>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</si>
  <si>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</si>
  <si>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</si>
  <si>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</si>
  <si>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</si>
  <si>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</si>
  <si>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</si>
  <si>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</si>
  <si>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</si>
  <si>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</si>
  <si>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</si>
  <si>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</si>
  <si>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</si>
  <si>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</si>
  <si>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</si>
  <si>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</si>
  <si>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</si>
  <si>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</si>
  <si>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</si>
  <si>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</si>
  <si>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</si>
  <si>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</si>
  <si>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</si>
  <si>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</si>
  <si>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</si>
  <si>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</si>
  <si>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</si>
  <si>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</si>
  <si>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</si>
  <si>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</si>
  <si>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</si>
  <si>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</si>
  <si>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</si>
  <si>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</si>
  <si>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</si>
  <si>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</si>
  <si>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</si>
  <si>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</si>
  <si>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</si>
  <si>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</si>
  <si>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</si>
  <si>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</si>
  <si>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</si>
  <si>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</si>
  <si>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</si>
  <si>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</si>
  <si>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</si>
  <si>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</si>
  <si>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</si>
  <si>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</si>
  <si>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</si>
  <si>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</si>
  <si>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</si>
  <si>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</si>
  <si>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</si>
  <si>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</si>
  <si>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</si>
  <si>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</si>
  <si>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</si>
  <si>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</si>
  <si>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</si>
  <si>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</si>
  <si>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</si>
  <si>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</si>
  <si>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</si>
  <si>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</si>
  <si>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</si>
  <si>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</si>
  <si>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</si>
  <si>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</si>
  <si>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</si>
  <si>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</si>
  <si>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</si>
  <si>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</si>
  <si>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</si>
  <si>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</si>
  <si>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</si>
  <si>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</si>
  <si>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</si>
  <si>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</si>
  <si>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</si>
  <si>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</si>
  <si>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</si>
  <si>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</si>
  <si>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</si>
  <si>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</si>
  <si>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</si>
  <si>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</si>
  <si>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</si>
  <si>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</si>
  <si>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</si>
  <si>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</si>
  <si>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</si>
  <si>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</si>
  <si>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</si>
  <si>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</si>
  <si>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</si>
  <si>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</si>
  <si>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</si>
  <si>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</si>
  <si>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</si>
  <si>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</si>
  <si>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</si>
  <si>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</si>
  <si>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</si>
  <si>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</si>
  <si>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</si>
  <si>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</si>
  <si>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</si>
  <si>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</si>
  <si>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</si>
  <si>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</si>
  <si>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</si>
  <si>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</si>
  <si>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</si>
  <si>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</si>
  <si>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</si>
  <si>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</si>
  <si>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</si>
  <si>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</si>
  <si>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</si>
  <si>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</si>
  <si>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</si>
  <si>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</si>
  <si>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</si>
  <si>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</si>
  <si>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</si>
  <si>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</si>
  <si>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</si>
  <si>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</si>
  <si>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</si>
  <si>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</si>
  <si>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</si>
  <si>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</si>
  <si>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</si>
  <si>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</si>
  <si>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</si>
  <si>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</si>
  <si>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</si>
  <si>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</si>
  <si>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</si>
  <si>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</si>
  <si>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</si>
  <si>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</si>
  <si>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</si>
  <si>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</si>
  <si>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</si>
  <si>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</si>
  <si>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</si>
  <si>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</si>
  <si>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</si>
  <si>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</si>
  <si>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</si>
  <si>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</si>
  <si>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</si>
  <si>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</si>
  <si>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</si>
  <si>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</si>
  <si>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</si>
  <si>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</si>
  <si>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</si>
  <si>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</si>
  <si>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</si>
  <si>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</si>
  <si>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</si>
  <si>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</si>
  <si>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</si>
  <si>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</si>
  <si>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</si>
  <si>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</si>
  <si>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</si>
  <si>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</si>
  <si>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</si>
  <si>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</si>
  <si>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</si>
  <si>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</si>
  <si>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</si>
  <si>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</si>
  <si>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</si>
  <si>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</si>
  <si>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</si>
  <si>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</si>
  <si>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</si>
  <si>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</si>
  <si>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</si>
  <si>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</si>
  <si>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</si>
  <si>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</si>
  <si>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</si>
  <si>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</si>
  <si>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</si>
  <si>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</si>
  <si>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</si>
  <si>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</si>
  <si>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</si>
  <si>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</si>
  <si>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</si>
  <si>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</si>
  <si>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</si>
  <si>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</si>
  <si>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</si>
  <si>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</si>
  <si>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</si>
  <si>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</si>
  <si>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</si>
  <si>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</si>
  <si>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</si>
  <si>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</si>
  <si>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</si>
  <si>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</si>
  <si>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</si>
  <si>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</si>
  <si>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</si>
  <si>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</si>
  <si>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</si>
  <si>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</si>
  <si>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</si>
  <si>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</si>
  <si>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</si>
  <si>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</si>
  <si>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</si>
  <si>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</si>
  <si>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</si>
  <si>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</si>
  <si>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</si>
  <si>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</si>
  <si>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</si>
  <si>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</si>
  <si>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</si>
  <si>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</si>
  <si>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</si>
  <si>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</si>
  <si>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</si>
  <si>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</si>
  <si>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</si>
  <si>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</si>
  <si>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</si>
  <si>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</si>
  <si>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</si>
  <si>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</si>
  <si>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</si>
  <si>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</si>
  <si>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</si>
  <si>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</si>
  <si>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</si>
  <si>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</si>
  <si>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</si>
  <si>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</si>
  <si>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</si>
  <si>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</si>
  <si>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</si>
  <si>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</si>
  <si>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</si>
  <si>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</si>
  <si>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</si>
  <si>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</si>
  <si>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</si>
  <si>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</si>
  <si>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</si>
  <si>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</si>
  <si>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</si>
  <si>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</si>
  <si>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</si>
  <si>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</si>
  <si>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</si>
  <si>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</si>
  <si>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</si>
  <si>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</si>
  <si>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</si>
  <si>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</si>
  <si>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</si>
  <si>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</si>
  <si>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</si>
  <si>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</si>
  <si>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</si>
  <si>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</si>
  <si>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</si>
  <si>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</si>
  <si>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</si>
  <si>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</si>
  <si>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</si>
  <si>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</si>
  <si>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</si>
  <si>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</si>
  <si>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</si>
  <si>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</si>
  <si>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</si>
  <si>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</si>
  <si>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</si>
  <si>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</si>
  <si>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</si>
  <si>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</si>
  <si>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</si>
  <si>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</si>
  <si>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</si>
  <si>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</si>
  <si>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</si>
  <si>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</si>
  <si>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</si>
  <si>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</si>
  <si>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</si>
  <si>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</si>
  <si>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</si>
  <si>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</si>
  <si>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</si>
  <si>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</si>
  <si>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</si>
  <si>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</si>
  <si>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</si>
  <si>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</si>
  <si>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</si>
  <si>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</si>
  <si>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</si>
  <si>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</si>
  <si>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</si>
  <si>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</si>
  <si>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</si>
  <si>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</si>
  <si>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</si>
  <si>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</si>
  <si>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</si>
  <si>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</si>
  <si>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</si>
  <si>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</si>
  <si>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</si>
  <si>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</si>
  <si>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</si>
  <si>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</si>
  <si>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</si>
  <si>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</si>
  <si>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</si>
  <si>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</si>
  <si>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</si>
  <si>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</si>
  <si>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</si>
  <si>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</si>
  <si>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</si>
  <si>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</si>
  <si>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</si>
  <si>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</si>
  <si>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</si>
  <si>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</si>
  <si>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</si>
  <si>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</si>
  <si>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</si>
  <si>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</si>
  <si>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</si>
  <si>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</si>
  <si>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</si>
  <si>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</si>
  <si>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</si>
  <si>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</si>
  <si>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</si>
  <si>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</si>
  <si>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</si>
  <si>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</si>
  <si>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</si>
  <si>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</si>
  <si>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</si>
  <si>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</si>
  <si>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</si>
  <si>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</si>
  <si>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</si>
  <si>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</si>
  <si>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</si>
  <si>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</si>
  <si>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</si>
  <si>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</si>
  <si>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</si>
  <si>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</si>
  <si>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</si>
  <si>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</si>
  <si>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</si>
  <si>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</si>
  <si>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</si>
  <si>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</si>
  <si>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</si>
  <si>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</si>
  <si>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</si>
  <si>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</si>
  <si>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</si>
  <si>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</si>
  <si>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</si>
  <si>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</si>
  <si>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</si>
  <si>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</si>
  <si>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</si>
  <si>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</si>
  <si>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</si>
  <si>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</si>
  <si>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</si>
  <si>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</si>
  <si>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</si>
  <si>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</si>
  <si>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</si>
  <si>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</si>
  <si>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</si>
  <si>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</si>
  <si>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</si>
  <si>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</si>
  <si>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</si>
  <si>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</si>
  <si>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</si>
  <si>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</si>
  <si>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</si>
  <si>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</si>
  <si>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</si>
  <si>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</si>
  <si>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</si>
  <si>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</si>
  <si>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</si>
  <si>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</si>
  <si>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</si>
  <si>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</si>
  <si>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</si>
  <si>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</si>
  <si>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</si>
  <si>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</si>
  <si>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</si>
  <si>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</si>
  <si>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</si>
  <si>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</si>
  <si>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</si>
  <si>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</si>
  <si>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</si>
  <si>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</si>
  <si>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</si>
  <si>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</si>
  <si>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</si>
  <si>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</si>
  <si>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</si>
  <si>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</si>
  <si>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</si>
  <si>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</si>
  <si>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</si>
  <si>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</si>
  <si>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</si>
  <si>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</si>
  <si>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</si>
  <si>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</si>
  <si>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</si>
  <si>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</si>
  <si>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</si>
  <si>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</si>
  <si>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</si>
  <si>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</si>
  <si>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</si>
  <si>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</si>
  <si>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</si>
  <si>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</si>
  <si>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</si>
  <si>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</si>
  <si>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</si>
  <si>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</si>
  <si>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</si>
  <si>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</si>
  <si>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</si>
  <si>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</si>
  <si>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</si>
  <si>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</si>
  <si>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</si>
  <si>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</si>
  <si>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</si>
  <si>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</si>
  <si>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</si>
  <si>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</si>
  <si>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</si>
  <si>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</si>
  <si>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</si>
  <si>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</si>
  <si>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</si>
  <si>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</si>
  <si>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</si>
  <si>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</si>
  <si>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</si>
  <si>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</si>
  <si>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</si>
  <si>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</si>
  <si>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</si>
  <si>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</si>
  <si>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</si>
  <si>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</si>
  <si>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</si>
  <si>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</si>
  <si>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</si>
  <si>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</si>
  <si>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</si>
  <si>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</si>
  <si>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</si>
  <si>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</si>
  <si>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</si>
  <si>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</si>
  <si>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</si>
  <si>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</si>
  <si>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</si>
  <si>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</si>
  <si>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</si>
  <si>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</si>
  <si>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</si>
  <si>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</si>
  <si>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</si>
  <si>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</si>
  <si>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</si>
  <si>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</si>
  <si>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</si>
  <si>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</si>
  <si>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</si>
  <si>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</si>
  <si>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</si>
  <si>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</si>
  <si>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</si>
  <si>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</si>
  <si>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</si>
  <si>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</si>
  <si>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</si>
  <si>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</si>
  <si>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</si>
  <si>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</si>
  <si>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</si>
  <si>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</si>
  <si>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</si>
  <si>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</si>
  <si>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</si>
  <si>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</si>
  <si>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</si>
  <si>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</si>
  <si>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</si>
  <si>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</si>
  <si>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</si>
  <si>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</si>
  <si>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</si>
  <si>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</si>
  <si>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</si>
  <si>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</si>
  <si>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</si>
  <si>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</si>
  <si>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</si>
  <si>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</si>
  <si>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</si>
  <si>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</si>
  <si>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</si>
  <si>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</si>
  <si>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</si>
  <si>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</si>
  <si>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</si>
  <si>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</si>
  <si>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</si>
  <si>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</si>
  <si>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</si>
  <si>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</si>
  <si>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</si>
  <si>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</si>
  <si>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</si>
  <si>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</si>
  <si>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</si>
  <si>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</si>
  <si>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</si>
  <si>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</si>
  <si>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</si>
  <si>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</si>
  <si>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</si>
  <si>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</si>
  <si>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</si>
  <si>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</si>
  <si>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</si>
  <si>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</si>
  <si>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</si>
  <si>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</si>
  <si>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</si>
  <si>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</si>
  <si>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</si>
  <si>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</si>
  <si>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</si>
  <si>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</si>
  <si>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</si>
  <si>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</si>
  <si>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</si>
  <si>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</si>
  <si>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</si>
  <si>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</si>
  <si>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</si>
  <si>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</si>
  <si>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</si>
  <si>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</si>
  <si>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</si>
  <si>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</si>
  <si>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</si>
  <si>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</si>
  <si>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</si>
  <si>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</si>
  <si>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</si>
  <si>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</si>
  <si>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</si>
  <si>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</si>
  <si>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</si>
  <si>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</si>
  <si>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</si>
  <si>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</si>
  <si>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</si>
  <si>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</si>
  <si>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</si>
  <si>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</si>
  <si>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</si>
  <si>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</si>
  <si>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</si>
  <si>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</si>
  <si>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</si>
  <si>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</si>
  <si>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</si>
  <si>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</si>
  <si>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</si>
  <si>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</si>
  <si>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</si>
  <si>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</si>
  <si>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</si>
  <si>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</si>
  <si>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</si>
  <si>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</si>
  <si>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</si>
  <si>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</si>
  <si>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</si>
  <si>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</si>
  <si>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</si>
  <si>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</si>
  <si>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</si>
  <si>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</si>
  <si>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</si>
  <si>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</si>
  <si>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</si>
  <si>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</si>
  <si>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</si>
  <si>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</si>
  <si>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</si>
  <si>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</si>
  <si>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</si>
  <si>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</si>
  <si>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</si>
  <si>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</si>
  <si>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</si>
  <si>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</si>
  <si>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</si>
  <si>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</si>
  <si>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</si>
  <si>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</si>
  <si>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</si>
  <si>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</si>
  <si>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</si>
  <si>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</si>
  <si>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</si>
  <si>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</si>
  <si>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</si>
  <si>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</si>
  <si>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</si>
  <si>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</si>
  <si>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</si>
  <si>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</si>
  <si>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</si>
  <si>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</si>
  <si>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</si>
  <si>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</si>
  <si>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</si>
  <si>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</si>
  <si>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</si>
  <si>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</si>
  <si>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</si>
  <si>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</si>
  <si>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</si>
  <si>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</si>
  <si>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</si>
  <si>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</si>
  <si>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</si>
  <si>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</si>
  <si>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</si>
  <si>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</si>
  <si>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</si>
  <si>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</si>
  <si>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</si>
  <si>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</si>
  <si>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</si>
  <si>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</si>
  <si>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</si>
  <si>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</si>
  <si>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</si>
  <si>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</si>
  <si>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</si>
  <si>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</si>
  <si>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</si>
  <si>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</si>
  <si>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</si>
  <si>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</si>
  <si>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</si>
  <si>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</si>
  <si>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</si>
  <si>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</si>
  <si>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</si>
  <si>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</si>
  <si>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</si>
  <si>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</si>
  <si>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</si>
  <si>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</si>
  <si>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</si>
  <si>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</si>
  <si>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</si>
  <si>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</si>
  <si>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</si>
  <si>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</si>
  <si>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</si>
  <si>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</si>
  <si>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</si>
  <si>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</si>
  <si>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</si>
  <si>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</si>
  <si>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</si>
  <si>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</si>
  <si>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</si>
  <si>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</si>
  <si>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</si>
  <si>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</si>
  <si>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</si>
  <si>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</si>
  <si>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</si>
  <si>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</si>
  <si>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</si>
  <si>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</si>
  <si>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</si>
  <si>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</si>
  <si>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</si>
  <si>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</si>
  <si>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</si>
  <si>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</si>
  <si>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</si>
  <si>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</si>
  <si>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</si>
  <si>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</si>
  <si>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</si>
  <si>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</si>
  <si>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</si>
  <si>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</si>
  <si>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</si>
  <si>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</si>
  <si>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</si>
  <si>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</si>
  <si>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</si>
  <si>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</si>
  <si>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</si>
  <si>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</si>
  <si>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</si>
  <si>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</si>
  <si>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</si>
  <si>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</si>
  <si>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</si>
  <si>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</si>
  <si>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</si>
  <si>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</si>
  <si>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</si>
  <si>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</si>
  <si>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</si>
  <si>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</si>
  <si>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</si>
  <si>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</si>
  <si>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</si>
  <si>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</si>
  <si>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</si>
  <si>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</si>
  <si>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</si>
  <si>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</si>
  <si>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</si>
  <si>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</si>
  <si>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</si>
  <si>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</si>
  <si>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</si>
  <si>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</si>
  <si>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</si>
  <si>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</si>
  <si>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</si>
  <si>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</si>
  <si>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</si>
  <si>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</si>
  <si>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</si>
  <si>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</si>
  <si>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</si>
  <si>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</si>
  <si>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</si>
  <si>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</si>
  <si>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</si>
  <si>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</si>
  <si>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</si>
  <si>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</si>
  <si>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</si>
  <si>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</si>
  <si>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</si>
  <si>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</si>
  <si>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</si>
  <si>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</si>
  <si>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</si>
  <si>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</si>
  <si>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</si>
  <si>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</si>
  <si>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</si>
  <si>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</si>
  <si>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</si>
  <si>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</si>
  <si>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</si>
  <si>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</si>
  <si>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</si>
  <si>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</si>
  <si>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</si>
  <si>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</si>
  <si>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</si>
  <si>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</si>
  <si>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</si>
  <si>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</si>
  <si>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</si>
  <si>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</si>
  <si>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</si>
  <si>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</si>
  <si>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</si>
  <si>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</si>
  <si>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</si>
  <si>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</si>
  <si>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</si>
  <si>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</si>
  <si>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</si>
  <si>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</si>
  <si>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</si>
  <si>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</si>
  <si>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</si>
  <si>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</si>
  <si>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</si>
  <si>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</si>
  <si>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</si>
  <si>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</si>
  <si>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</si>
  <si>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</si>
  <si>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</si>
  <si>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</si>
  <si>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</si>
  <si>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</si>
  <si>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</si>
  <si>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</si>
  <si>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</si>
  <si>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</si>
  <si>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</si>
  <si>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</si>
  <si>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</si>
  <si>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</si>
  <si>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</si>
  <si>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</si>
  <si>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</si>
  <si>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</si>
  <si>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</si>
  <si>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</si>
  <si>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</si>
  <si>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</si>
  <si>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</si>
  <si>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</si>
  <si>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</si>
  <si>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</si>
  <si>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</si>
  <si>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</si>
  <si>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</si>
  <si>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</si>
  <si>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</si>
  <si>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</si>
  <si>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</si>
  <si>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</si>
  <si>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</si>
  <si>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</si>
  <si>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</si>
  <si>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</si>
  <si>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</si>
  <si>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</si>
  <si>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</si>
  <si>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</si>
  <si>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</si>
  <si>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</si>
  <si>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</si>
  <si>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</si>
  <si>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</si>
  <si>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</si>
  <si>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</si>
  <si>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</si>
  <si>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</si>
  <si>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</si>
  <si>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</si>
  <si>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</si>
  <si>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</si>
  <si>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</si>
  <si>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</si>
  <si>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</si>
  <si>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</si>
  <si>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</si>
  <si>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</si>
  <si>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</si>
  <si>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</si>
  <si>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</si>
  <si>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</si>
  <si>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</si>
  <si>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</si>
  <si>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</si>
  <si>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</si>
  <si>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</si>
  <si>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</si>
  <si>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</si>
  <si>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</si>
  <si>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</si>
  <si>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</si>
  <si>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</si>
  <si>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</si>
  <si>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</si>
  <si>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</si>
  <si>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</si>
  <si>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</si>
  <si>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</si>
  <si>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</si>
  <si>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</si>
  <si>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</si>
  <si>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</si>
  <si>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</si>
  <si>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</si>
  <si>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</si>
  <si>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</si>
  <si>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</si>
  <si>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</si>
  <si>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</si>
  <si>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</si>
  <si>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</si>
  <si>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</si>
  <si>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</si>
  <si>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</si>
  <si>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</si>
  <si>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</si>
  <si>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</si>
  <si>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</si>
  <si>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</si>
  <si>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</si>
  <si>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</si>
  <si>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</si>
  <si>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</si>
  <si>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</si>
  <si>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</si>
  <si>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</si>
  <si>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</si>
  <si>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</si>
  <si>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</si>
  <si>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</si>
  <si>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</si>
  <si>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</si>
  <si>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</si>
  <si>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</si>
  <si>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</si>
  <si>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</si>
  <si>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</si>
  <si>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</si>
  <si>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</si>
  <si>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</si>
  <si>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</si>
  <si>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</si>
  <si>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</si>
  <si>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</si>
  <si>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</si>
  <si>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</si>
  <si>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</si>
  <si>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</si>
  <si>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</si>
  <si>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</si>
  <si>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</si>
  <si>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</si>
  <si>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</si>
  <si>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</si>
  <si>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</si>
  <si>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</si>
  <si>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</si>
  <si>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</si>
  <si>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</si>
  <si>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</si>
  <si>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</si>
  <si>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</si>
  <si>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</si>
  <si>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</si>
  <si>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</si>
  <si>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</si>
  <si>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</si>
  <si>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</si>
  <si>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</si>
  <si>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</si>
  <si>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</si>
  <si>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</si>
  <si>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</si>
  <si>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</si>
  <si>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</si>
  <si>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</si>
  <si>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</si>
  <si>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</si>
  <si>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</si>
  <si>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</si>
  <si>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</si>
  <si>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</si>
  <si>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</si>
  <si>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</si>
  <si>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</si>
  <si>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</si>
  <si>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</si>
  <si>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</si>
  <si>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</si>
  <si>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</si>
  <si>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</si>
  <si>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</si>
  <si>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</si>
  <si>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</si>
  <si>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</si>
  <si>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</si>
  <si>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</si>
  <si>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</si>
  <si>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</si>
  <si>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</si>
  <si>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</si>
  <si>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</si>
  <si>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</si>
  <si>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</si>
  <si>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</si>
  <si>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</si>
  <si>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</si>
  <si>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</si>
  <si>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</si>
  <si>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</si>
  <si>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</si>
  <si>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</si>
  <si>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</si>
  <si>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</si>
  <si>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</si>
  <si>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</si>
  <si>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</si>
  <si>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</si>
  <si>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</si>
  <si>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</si>
  <si>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</si>
  <si>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</si>
  <si>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</si>
  <si>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</si>
  <si>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</si>
  <si>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</si>
  <si>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</si>
  <si>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</si>
  <si>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</si>
  <si>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</si>
  <si>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</si>
  <si>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</si>
  <si>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</si>
  <si>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</si>
  <si>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</si>
  <si>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</si>
  <si>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</si>
  <si>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</si>
  <si>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</si>
  <si>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</si>
  <si>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</si>
  <si>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</si>
  <si>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</si>
  <si>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</si>
  <si>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</si>
  <si>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</si>
  <si>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</si>
  <si>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</si>
  <si>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</si>
  <si>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</si>
  <si>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</si>
  <si>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</si>
  <si>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</si>
  <si>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</si>
  <si>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</si>
  <si>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</si>
  <si>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</si>
  <si>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</si>
  <si>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</si>
  <si>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</si>
  <si>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</si>
  <si>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</si>
  <si>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</si>
  <si>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</si>
  <si>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</si>
  <si>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</si>
  <si>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</si>
  <si>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</si>
  <si>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</si>
  <si>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</si>
  <si>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</si>
  <si>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</si>
  <si>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</si>
  <si>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</si>
  <si>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</si>
  <si>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</si>
  <si>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</si>
  <si>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</si>
  <si>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</si>
  <si>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</si>
  <si>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</si>
  <si>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</si>
  <si>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</si>
  <si>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</si>
  <si>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</si>
  <si>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</si>
  <si>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</si>
  <si>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</si>
  <si>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</si>
  <si>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</si>
  <si>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</si>
  <si>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</si>
  <si>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</si>
  <si>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</si>
  <si>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</si>
  <si>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</si>
  <si>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</si>
  <si>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</si>
  <si>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</si>
  <si>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</si>
  <si>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</si>
  <si>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</si>
  <si>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</si>
  <si>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</si>
  <si>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</si>
  <si>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</si>
  <si>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</si>
  <si>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</si>
  <si>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</si>
  <si>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</si>
  <si>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</si>
  <si>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</si>
  <si>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</si>
  <si>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</si>
  <si>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</si>
  <si>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</si>
  <si>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</si>
  <si>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</si>
  <si>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</si>
  <si>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</si>
  <si>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</si>
  <si>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</si>
  <si>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</si>
  <si>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</si>
  <si>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</si>
  <si>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</si>
  <si>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</si>
  <si>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</si>
  <si>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</si>
  <si>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</si>
  <si>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</si>
  <si>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</si>
  <si>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</si>
  <si>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</si>
  <si>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</si>
  <si>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</si>
  <si>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</si>
  <si>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</si>
  <si>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</si>
  <si>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</si>
  <si>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</si>
  <si>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</si>
  <si>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</si>
  <si>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</si>
  <si>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</si>
  <si>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</si>
  <si>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</si>
  <si>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</si>
  <si>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</si>
  <si>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</si>
  <si>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</si>
  <si>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</si>
  <si>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</si>
  <si>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</si>
  <si>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</si>
  <si>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</si>
  <si>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</si>
  <si>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</si>
  <si>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</si>
  <si>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</si>
  <si>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</si>
  <si>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</si>
  <si>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</si>
  <si>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</si>
  <si>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</si>
  <si>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</si>
  <si>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</si>
  <si>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</si>
  <si>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</si>
  <si>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</si>
  <si>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</si>
  <si>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</si>
  <si>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</si>
  <si>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</si>
  <si>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</si>
  <si>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</si>
  <si>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</si>
  <si>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</si>
  <si>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</si>
  <si>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</si>
  <si>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</si>
  <si>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</si>
  <si>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</si>
  <si>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</si>
  <si>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</si>
  <si>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</si>
  <si>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</si>
  <si>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</si>
  <si>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</si>
  <si>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</si>
  <si>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</si>
  <si>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</si>
  <si>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</si>
  <si>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</si>
  <si>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</si>
  <si>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</si>
  <si>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</si>
  <si>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</si>
  <si>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</si>
  <si>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</si>
  <si>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</si>
  <si>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</si>
  <si>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</si>
  <si>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</si>
  <si>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</si>
  <si>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</si>
  <si>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</si>
  <si>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</si>
  <si>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</si>
  <si>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</si>
  <si>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</si>
  <si>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</si>
  <si>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</si>
  <si>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</si>
  <si>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</si>
  <si>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</si>
  <si>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</si>
  <si>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</si>
  <si>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</si>
  <si>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</si>
  <si>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</si>
  <si>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</si>
  <si>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</si>
  <si>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</si>
  <si>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</si>
  <si>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</si>
  <si>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</si>
  <si>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</si>
  <si>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</si>
  <si>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</si>
  <si>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</si>
  <si>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</si>
  <si>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</si>
  <si>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</si>
  <si>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</si>
  <si>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</si>
  <si>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</si>
  <si>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</si>
  <si>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</si>
  <si>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</si>
  <si>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</si>
  <si>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</si>
  <si>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</si>
  <si>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</si>
  <si>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</si>
  <si>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</si>
  <si>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</si>
  <si>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</si>
  <si>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</si>
  <si>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</si>
  <si>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</si>
  <si>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</si>
  <si>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</si>
  <si>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</si>
  <si>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</si>
  <si>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</si>
  <si>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</si>
  <si>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</si>
  <si>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</si>
  <si>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</si>
  <si>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</si>
  <si>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</si>
  <si>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</si>
  <si>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</si>
  <si>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</si>
  <si>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</si>
  <si>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</si>
  <si>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</si>
  <si>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</si>
  <si>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</si>
  <si>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</si>
  <si>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</si>
  <si>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</si>
  <si>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</si>
  <si>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</si>
  <si>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</si>
  <si>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</si>
  <si>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</si>
  <si>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</si>
  <si>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</si>
  <si>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</si>
  <si>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</si>
  <si>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</si>
  <si>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</si>
  <si>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</si>
  <si>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</si>
  <si>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</si>
  <si>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</si>
  <si>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</si>
  <si>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</si>
  <si>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</si>
  <si>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</si>
  <si>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</si>
  <si>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</si>
  <si>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</si>
  <si>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</si>
  <si>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</si>
  <si>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</si>
  <si>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</si>
  <si>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</si>
  <si>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</si>
  <si>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</si>
  <si>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</si>
  <si>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</si>
  <si>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</si>
  <si>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</si>
  <si>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</si>
  <si>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</si>
  <si>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</si>
  <si>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</si>
  <si>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</si>
  <si>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</si>
  <si>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</si>
  <si>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</si>
  <si>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</si>
  <si>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</si>
  <si>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</si>
  <si>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</si>
  <si>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</si>
  <si>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</si>
  <si>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</si>
  <si>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</si>
  <si>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</si>
  <si>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</si>
  <si>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</si>
  <si>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</si>
  <si>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</si>
  <si>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</si>
  <si>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</si>
  <si>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</si>
  <si>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</si>
  <si>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</si>
  <si>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</si>
  <si>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</si>
  <si>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</si>
  <si>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</si>
  <si>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</si>
  <si>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</si>
  <si>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</si>
  <si>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</si>
  <si>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</si>
  <si>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</si>
  <si>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</si>
  <si>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</si>
  <si>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</si>
  <si>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</si>
  <si>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</si>
  <si>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</si>
  <si>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</si>
  <si>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</si>
  <si>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</si>
  <si>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</si>
  <si>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</si>
  <si>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</si>
  <si>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</si>
  <si>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</si>
  <si>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</si>
  <si>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</si>
  <si>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</si>
  <si>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</si>
  <si>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</si>
  <si>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</si>
  <si>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</si>
  <si>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</si>
  <si>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</si>
  <si>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</si>
  <si>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</si>
  <si>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</si>
  <si>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</si>
  <si>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</si>
  <si>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</si>
  <si>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</si>
  <si>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</si>
  <si>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</si>
  <si>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</si>
  <si>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</si>
  <si>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</si>
  <si>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</si>
  <si>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</si>
  <si>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</si>
  <si>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</si>
  <si>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</si>
  <si>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</si>
  <si>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</si>
  <si>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</si>
  <si>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</si>
  <si>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</si>
  <si>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</si>
  <si>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</si>
  <si>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</si>
  <si>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</si>
  <si>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</si>
  <si>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</si>
  <si>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</si>
  <si>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</si>
  <si>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</si>
  <si>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</si>
  <si>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</si>
  <si>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</si>
  <si>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</si>
  <si>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</si>
  <si>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</si>
  <si>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</si>
  <si>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</si>
  <si>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</si>
  <si>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</si>
  <si>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</si>
  <si>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</si>
  <si>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</si>
  <si>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</si>
  <si>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</si>
  <si>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</si>
  <si>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</si>
  <si>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</si>
  <si>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</si>
  <si>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</si>
  <si>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</si>
  <si>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</si>
  <si>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</si>
  <si>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</si>
  <si>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</si>
  <si>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</si>
  <si>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</si>
  <si>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</si>
  <si>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</si>
  <si>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</si>
  <si>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</si>
  <si>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</si>
  <si>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</si>
  <si>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</si>
  <si>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</si>
  <si>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</si>
  <si>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</si>
  <si>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</si>
  <si>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</si>
  <si>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</si>
  <si>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</si>
  <si>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</si>
  <si>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</si>
  <si>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</si>
  <si>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</si>
  <si>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</si>
  <si>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</si>
  <si>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</si>
  <si>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</si>
  <si>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</si>
  <si>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</si>
  <si>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</si>
  <si>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</si>
  <si>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</si>
  <si>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</si>
  <si>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</si>
  <si>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</si>
  <si>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</si>
  <si>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</si>
  <si>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</si>
  <si>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</si>
  <si>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</si>
  <si>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</si>
  <si>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</si>
  <si>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</si>
  <si>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</si>
  <si>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</si>
  <si>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</si>
  <si>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</si>
  <si>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</si>
  <si>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</si>
  <si>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</si>
  <si>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</si>
  <si>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</si>
  <si>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</si>
  <si>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</si>
  <si>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</si>
  <si>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</si>
  <si>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</si>
  <si>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</si>
  <si>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</si>
  <si>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</si>
  <si>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</si>
  <si>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</si>
  <si>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</si>
  <si>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</si>
  <si>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</si>
  <si>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</si>
  <si>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</si>
  <si>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</si>
  <si>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</si>
  <si>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</si>
  <si>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</si>
  <si>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</si>
  <si>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</si>
  <si>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</si>
  <si>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</si>
  <si>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</si>
  <si>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</si>
  <si>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</si>
  <si>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</si>
  <si>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</si>
  <si>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</si>
  <si>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</si>
  <si>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</si>
  <si>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</si>
  <si>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</si>
  <si>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</si>
  <si>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</si>
  <si>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</si>
  <si>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</si>
  <si>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</si>
  <si>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</si>
  <si>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</si>
  <si>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</si>
  <si>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</si>
  <si>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</si>
  <si>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</si>
  <si>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</si>
  <si>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</si>
  <si>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</si>
  <si>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</si>
  <si>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</si>
  <si>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</si>
  <si>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</si>
  <si>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</si>
  <si>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</si>
  <si>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</si>
  <si>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</si>
  <si>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</si>
  <si>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</si>
  <si>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</si>
  <si>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</si>
  <si>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</si>
  <si>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</si>
  <si>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</si>
  <si>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</si>
  <si>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</si>
  <si>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</si>
  <si>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</si>
  <si>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</si>
  <si>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</si>
  <si>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</si>
  <si>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</si>
  <si>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</si>
  <si>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</si>
  <si>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</si>
  <si>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</si>
  <si>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</si>
  <si>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</si>
  <si>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</si>
  <si>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</si>
  <si>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</si>
  <si>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</si>
  <si>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</si>
  <si>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</si>
  <si>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</si>
  <si>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</si>
  <si>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</si>
  <si>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</si>
  <si>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</si>
  <si>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</si>
  <si>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</si>
  <si>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</si>
  <si>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</si>
  <si>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</si>
  <si>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</si>
  <si>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</si>
  <si>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</si>
  <si>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</si>
  <si>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</si>
  <si>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</si>
  <si>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</si>
  <si>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</si>
  <si>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</si>
  <si>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</si>
  <si>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</si>
  <si>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</si>
  <si>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</si>
  <si>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</si>
  <si>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</si>
  <si>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</si>
  <si>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</si>
  <si>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</si>
  <si>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</si>
  <si>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</si>
  <si>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</si>
  <si>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</si>
  <si>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</si>
  <si>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</si>
  <si>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</si>
  <si>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</si>
  <si>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</si>
  <si>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</si>
  <si>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</si>
  <si>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</si>
  <si>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</si>
  <si>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</si>
  <si>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</si>
  <si>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</si>
  <si>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</si>
  <si>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</si>
  <si>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</si>
  <si>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</si>
  <si>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</si>
  <si>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</si>
  <si>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</si>
  <si>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</si>
  <si>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</si>
  <si>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</si>
  <si>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</si>
  <si>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</si>
  <si>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</si>
  <si>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</si>
  <si>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</si>
  <si>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</si>
  <si>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</si>
  <si>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</si>
  <si>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</si>
  <si>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</si>
  <si>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</si>
  <si>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</si>
  <si>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</si>
  <si>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</si>
  <si>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</si>
  <si>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</si>
  <si>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</si>
  <si>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</si>
  <si>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</si>
  <si>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</si>
  <si>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</si>
  <si>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</si>
  <si>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</si>
  <si>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</si>
  <si>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</si>
  <si>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</si>
  <si>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</si>
  <si>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</si>
  <si>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</si>
  <si>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</si>
  <si>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</si>
  <si>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</si>
  <si>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</si>
  <si>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</si>
  <si>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</si>
  <si>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</si>
  <si>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</si>
  <si>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</si>
  <si>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</si>
  <si>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</si>
  <si>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</si>
  <si>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</si>
  <si>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</si>
  <si>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</si>
  <si>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</si>
  <si>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</si>
  <si>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</si>
  <si>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</si>
  <si>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</si>
  <si>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</si>
  <si>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</si>
  <si>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</si>
  <si>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</si>
  <si>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</si>
  <si>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</si>
  <si>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</si>
  <si>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</si>
  <si>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</si>
  <si>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</si>
  <si>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</si>
  <si>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</si>
  <si>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</si>
  <si>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</si>
  <si>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</si>
  <si>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</si>
  <si>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</si>
  <si>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</si>
  <si>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</si>
  <si>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</si>
  <si>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</si>
  <si>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</si>
  <si>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</si>
  <si>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</si>
  <si>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</si>
  <si>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</si>
  <si>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</si>
  <si>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</si>
  <si>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</si>
  <si>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</si>
  <si>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</si>
  <si>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</si>
  <si>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</si>
  <si>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</si>
  <si>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</si>
  <si>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</si>
  <si>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</si>
  <si>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</si>
  <si>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</si>
  <si>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</si>
  <si>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</si>
  <si>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</si>
  <si>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</si>
  <si>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</si>
  <si>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</si>
  <si>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</si>
  <si>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</si>
  <si>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</si>
  <si>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</si>
  <si>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</si>
  <si>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</si>
  <si>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</si>
  <si>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</si>
  <si>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</si>
  <si>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</si>
  <si>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</si>
  <si>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</si>
  <si>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</si>
  <si>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</si>
  <si>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</si>
  <si>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</si>
  <si>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</si>
  <si>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</si>
  <si>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</si>
  <si>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</si>
  <si>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</si>
  <si>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</si>
  <si>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</si>
  <si>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</si>
  <si>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</si>
  <si>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</si>
  <si>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</si>
  <si>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</si>
  <si>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</si>
  <si>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</si>
  <si>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</si>
  <si>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</si>
  <si>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</si>
  <si>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</si>
  <si>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</si>
  <si>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</si>
  <si>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</si>
  <si>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</si>
  <si>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</si>
  <si>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</si>
  <si>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</si>
  <si>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</si>
  <si>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</si>
  <si>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</si>
  <si>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</si>
  <si>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</si>
  <si>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</si>
  <si>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</si>
  <si>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</si>
  <si>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</si>
  <si>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</si>
  <si>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</si>
  <si>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</si>
  <si>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</si>
  <si>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</si>
  <si>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</si>
  <si>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</si>
  <si>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</si>
  <si>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</si>
  <si>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</si>
  <si>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</si>
  <si>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</si>
  <si>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</si>
  <si>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</si>
  <si>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</si>
  <si>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</si>
  <si>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</si>
  <si>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</si>
  <si>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</si>
  <si>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</si>
  <si>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</si>
  <si>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</si>
  <si>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</si>
  <si>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</si>
  <si>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</si>
  <si>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</si>
  <si>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</si>
  <si>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</si>
  <si>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</si>
  <si>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</si>
  <si>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</si>
  <si>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</si>
  <si>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</si>
  <si>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</si>
  <si>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</si>
  <si>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</si>
  <si>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</si>
  <si>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</si>
  <si>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</si>
  <si>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</si>
  <si>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</si>
  <si>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</si>
  <si>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</si>
  <si>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</si>
  <si>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</si>
  <si>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</si>
  <si>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</si>
  <si>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</si>
  <si>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</si>
  <si>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</si>
  <si>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</si>
  <si>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</si>
  <si>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</si>
  <si>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</si>
  <si>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</si>
  <si>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</si>
  <si>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</si>
  <si>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</si>
  <si>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</si>
  <si>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</si>
  <si>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</si>
  <si>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</si>
  <si>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</si>
  <si>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</si>
  <si>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</si>
  <si>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</si>
  <si>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</si>
  <si>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</si>
  <si>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</si>
  <si>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</si>
  <si>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</si>
  <si>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</si>
  <si>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</si>
  <si>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</si>
  <si>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</si>
  <si>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</si>
  <si>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</si>
  <si>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</si>
  <si>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</si>
  <si>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</si>
  <si>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</si>
  <si>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</si>
  <si>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</si>
  <si>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</si>
  <si>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</si>
  <si>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</si>
  <si>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</si>
  <si>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</si>
  <si>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</si>
  <si>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</si>
  <si>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</si>
  <si>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</si>
  <si>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</si>
  <si>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</si>
  <si>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</si>
  <si>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</si>
  <si>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</si>
  <si>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</si>
  <si>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</si>
  <si>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</si>
  <si>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</si>
  <si>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</si>
  <si>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</si>
  <si>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</si>
  <si>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</si>
  <si>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</si>
  <si>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</si>
  <si>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</si>
  <si>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</si>
  <si>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</si>
  <si>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</si>
  <si>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</si>
  <si>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</si>
  <si>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</si>
  <si>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</si>
  <si>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</si>
  <si>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</si>
  <si>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</si>
  <si>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</si>
  <si>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</si>
  <si>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</si>
  <si>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</si>
  <si>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</si>
  <si>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</si>
  <si>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</si>
  <si>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</si>
  <si>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</si>
  <si>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</si>
  <si>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</si>
  <si>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</si>
  <si>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</si>
  <si>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</si>
  <si>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</si>
  <si>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</si>
  <si>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</si>
  <si>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</si>
  <si>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</si>
  <si>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</si>
  <si>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</si>
  <si>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</si>
  <si>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</si>
  <si>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</si>
  <si>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</si>
  <si>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</si>
  <si>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</si>
  <si>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</si>
  <si>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</si>
  <si>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</si>
  <si>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</si>
  <si>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</si>
  <si>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</si>
  <si>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</si>
  <si>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</si>
  <si>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</si>
  <si>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</si>
  <si>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</si>
  <si>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</si>
  <si>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</si>
  <si>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</si>
  <si>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</si>
  <si>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</si>
  <si>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</si>
  <si>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</si>
  <si>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</si>
  <si>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</si>
  <si>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</si>
  <si>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</si>
  <si>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</si>
  <si>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</si>
  <si>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</si>
  <si>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</si>
  <si>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</si>
  <si>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</si>
  <si>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</si>
  <si>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</si>
  <si>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</si>
  <si>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</si>
  <si>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</si>
  <si>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</si>
  <si>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</si>
  <si>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</si>
  <si>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</si>
  <si>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</si>
  <si>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</si>
  <si>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</si>
  <si>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</si>
  <si>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</si>
  <si>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</si>
  <si>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</si>
  <si>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</si>
  <si>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</si>
  <si>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</si>
  <si>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</si>
  <si>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</si>
  <si>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</si>
  <si>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</si>
  <si>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</si>
  <si>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</si>
  <si>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</si>
  <si>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</si>
  <si>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</si>
  <si>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</si>
  <si>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</si>
  <si>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</si>
  <si>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</si>
  <si>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</si>
  <si>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</si>
  <si>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</si>
  <si>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</si>
  <si>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</si>
  <si>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</si>
  <si>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</si>
  <si>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</si>
  <si>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</si>
  <si>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</si>
  <si>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</si>
  <si>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</si>
  <si>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</si>
  <si>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</si>
  <si>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</si>
  <si>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</si>
  <si>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</si>
  <si>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</si>
  <si>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</si>
  <si>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</si>
  <si>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</si>
  <si>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</si>
  <si>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</si>
  <si>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</si>
  <si>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</si>
  <si>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</si>
  <si>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</si>
  <si>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</si>
  <si>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</si>
  <si>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</si>
  <si>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</si>
  <si>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</si>
  <si>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</si>
  <si>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</si>
  <si>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</si>
  <si>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</si>
  <si>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</si>
  <si>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</si>
  <si>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</si>
  <si>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</si>
  <si>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</si>
  <si>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</si>
  <si>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</si>
  <si>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</si>
  <si>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</si>
  <si>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</si>
  <si>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</si>
  <si>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</si>
  <si>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</si>
  <si>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</si>
  <si>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</si>
  <si>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</si>
  <si>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</si>
  <si>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</si>
  <si>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</si>
  <si>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</si>
  <si>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</si>
  <si>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</si>
  <si>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</si>
  <si>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</si>
  <si>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</si>
  <si>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</si>
  <si>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</si>
  <si>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</si>
  <si>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</si>
  <si>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</si>
  <si>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</si>
  <si>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</si>
  <si>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</si>
  <si>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</si>
  <si>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</si>
  <si>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</si>
  <si>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</si>
  <si>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</si>
  <si>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</si>
  <si>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</si>
  <si>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</si>
  <si>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</si>
  <si>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</si>
  <si>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</si>
  <si>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</si>
  <si>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</si>
  <si>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</si>
  <si>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</si>
  <si>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</si>
  <si>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</si>
  <si>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</si>
  <si>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</si>
  <si>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</si>
  <si>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</si>
  <si>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</si>
  <si>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</si>
  <si>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</si>
  <si>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</si>
  <si>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</si>
  <si>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</si>
  <si>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</si>
  <si>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</si>
  <si>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</si>
  <si>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</si>
  <si>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</si>
  <si>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</si>
  <si>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</si>
  <si>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</si>
  <si>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</si>
  <si>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</si>
  <si>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</si>
  <si>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</si>
  <si>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</si>
  <si>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</si>
  <si>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</si>
  <si>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</si>
  <si>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</si>
  <si>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</si>
  <si>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</si>
  <si>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</si>
  <si>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</si>
  <si>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</si>
  <si>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</si>
  <si>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</si>
  <si>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</si>
  <si>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</si>
  <si>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</si>
  <si>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</si>
  <si>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</si>
  <si>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</si>
  <si>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</si>
  <si>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</si>
  <si>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</si>
  <si>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</si>
  <si>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</si>
  <si>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</si>
  <si>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</si>
  <si>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</si>
  <si>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</si>
  <si>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</si>
  <si>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</si>
  <si>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</si>
  <si>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</si>
  <si>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</si>
  <si>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</si>
  <si>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</si>
  <si>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</si>
  <si>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</si>
  <si>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</si>
  <si>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</si>
  <si>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</si>
  <si>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</si>
  <si>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</si>
  <si>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</si>
  <si>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</si>
  <si>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</si>
  <si>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</si>
  <si>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</si>
  <si>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</si>
  <si>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</si>
  <si>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</si>
  <si>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</si>
  <si>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</si>
  <si>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</si>
  <si>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</si>
  <si>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</si>
  <si>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</si>
  <si>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</si>
  <si>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</si>
  <si>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</si>
  <si>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</si>
  <si>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</si>
  <si>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</si>
  <si>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</si>
  <si>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</si>
  <si>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</si>
  <si>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</si>
  <si>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</si>
  <si>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</si>
  <si>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</si>
  <si>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</si>
  <si>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</si>
  <si>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</si>
  <si>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</si>
  <si>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</si>
  <si>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</si>
  <si>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</si>
  <si>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</si>
  <si>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</si>
  <si>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</si>
  <si>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</si>
  <si>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</si>
  <si>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</si>
  <si>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</si>
  <si>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</si>
  <si>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</si>
  <si>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</si>
  <si>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</si>
  <si>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</si>
  <si>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</si>
  <si>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</si>
  <si>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</si>
  <si>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</si>
  <si>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</si>
  <si>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</si>
  <si>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</si>
  <si>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</si>
  <si>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</si>
  <si>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</si>
  <si>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</si>
  <si>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</si>
  <si>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</si>
  <si>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</si>
  <si>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</si>
  <si>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</si>
  <si>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</si>
  <si>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</si>
  <si>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</si>
  <si>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</si>
  <si>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</si>
  <si>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</si>
  <si>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</si>
  <si>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</si>
  <si>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</si>
  <si>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</si>
  <si>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</si>
  <si>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</si>
  <si>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</si>
  <si>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</si>
  <si>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</si>
  <si>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</si>
  <si>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</si>
  <si>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</si>
  <si>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</si>
  <si>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</si>
  <si>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</si>
  <si>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</si>
  <si>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</si>
  <si>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</si>
  <si>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</si>
  <si>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</si>
  <si>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</si>
  <si>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</si>
  <si>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</si>
  <si>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</si>
  <si>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</si>
  <si>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</si>
  <si>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</si>
  <si>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</si>
  <si>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</si>
  <si>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</si>
  <si>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</si>
  <si>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</si>
  <si>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</si>
  <si>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</si>
  <si>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</si>
  <si>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</si>
  <si>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</si>
  <si>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</si>
  <si>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</si>
  <si>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</si>
  <si>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</si>
  <si>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</si>
  <si>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</si>
  <si>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</si>
  <si>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</si>
  <si>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</si>
  <si>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</si>
  <si>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</si>
  <si>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</si>
  <si>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</si>
  <si>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</si>
  <si>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</si>
  <si>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</si>
  <si>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</si>
  <si>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</si>
  <si>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</si>
  <si>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</si>
  <si>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</si>
  <si>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</si>
  <si>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</si>
  <si>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</si>
  <si>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</si>
  <si>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</si>
  <si>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</si>
  <si>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</si>
  <si>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</si>
  <si>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</si>
  <si>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</si>
  <si>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</si>
  <si>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</si>
  <si>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</si>
  <si>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</si>
  <si>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</si>
  <si>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</si>
  <si>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</si>
  <si>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</si>
  <si>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</si>
  <si>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</si>
  <si>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</si>
  <si>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</si>
  <si>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</si>
  <si>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</si>
  <si>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</si>
  <si>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</si>
  <si>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</si>
  <si>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</si>
  <si>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</si>
  <si>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</si>
  <si>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</si>
  <si>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</si>
  <si>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</si>
  <si>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</si>
  <si>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</si>
  <si>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</si>
  <si>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</si>
  <si>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</si>
  <si>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</si>
  <si>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</si>
  <si>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</si>
  <si>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</si>
  <si>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</si>
  <si>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</si>
  <si>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</si>
  <si>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</si>
  <si>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</si>
  <si>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</si>
  <si>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</si>
  <si>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</si>
  <si>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</si>
  <si>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</si>
  <si>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</si>
  <si>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</si>
  <si>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</si>
  <si>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</si>
  <si>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</si>
  <si>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</si>
  <si>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</si>
  <si>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</si>
  <si>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</si>
  <si>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</si>
  <si>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</si>
  <si>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</si>
  <si>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</si>
  <si>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</si>
  <si>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</si>
  <si>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</si>
  <si>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</si>
  <si>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</si>
  <si>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</si>
  <si>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</si>
  <si>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</si>
  <si>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</si>
  <si>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</si>
  <si>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</si>
  <si>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</si>
  <si>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</si>
  <si>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</si>
  <si>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</si>
  <si>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</si>
  <si>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</si>
  <si>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</si>
  <si>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</si>
  <si>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</si>
  <si>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</si>
  <si>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</si>
  <si>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</si>
  <si>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</si>
  <si>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</si>
  <si>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</si>
  <si>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</si>
  <si>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</si>
  <si>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</si>
  <si>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</si>
  <si>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</si>
  <si>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</si>
  <si>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</si>
  <si>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</si>
  <si>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</si>
  <si>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</si>
  <si>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</si>
  <si>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</si>
  <si>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</si>
  <si>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</si>
  <si>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</si>
  <si>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</si>
  <si>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</si>
  <si>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</si>
  <si>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</si>
  <si>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</si>
  <si>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</si>
  <si>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</si>
  <si>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</si>
  <si>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</si>
  <si>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</si>
  <si>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</si>
  <si>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</si>
  <si>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</si>
  <si>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</si>
  <si>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</si>
  <si>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</si>
  <si>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</si>
  <si>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</si>
  <si>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</si>
  <si>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</si>
  <si>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</si>
  <si>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</si>
  <si>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</si>
  <si>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</si>
  <si>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</si>
  <si>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</si>
  <si>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</si>
  <si>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</si>
  <si>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</si>
  <si>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</si>
  <si>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</si>
  <si>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</si>
  <si>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</si>
  <si>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</si>
  <si>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</si>
  <si>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</si>
  <si>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</si>
  <si>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</si>
  <si>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</si>
  <si>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</si>
  <si>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</si>
  <si>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</si>
  <si>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</si>
  <si>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</si>
  <si>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</si>
  <si>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</si>
  <si>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</si>
  <si>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</si>
  <si>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</si>
  <si>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</si>
  <si>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</si>
  <si>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</si>
  <si>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</si>
  <si>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</si>
  <si>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</si>
  <si>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</si>
  <si>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</si>
  <si>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</si>
  <si>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</si>
  <si>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</si>
  <si>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</si>
  <si>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</si>
  <si>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</si>
  <si>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</si>
  <si>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</si>
  <si>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</si>
  <si>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</si>
  <si>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</si>
  <si>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</si>
  <si>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</si>
  <si>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</si>
  <si>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</si>
  <si>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</si>
  <si>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</si>
  <si>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</si>
  <si>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</si>
  <si>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</si>
  <si>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</si>
  <si>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</si>
  <si>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</si>
  <si>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</si>
  <si>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</si>
  <si>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</si>
  <si>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</si>
  <si>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</si>
  <si>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</si>
  <si>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</si>
  <si>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</si>
  <si>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</si>
  <si>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</si>
  <si>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</si>
  <si>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</si>
  <si>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</si>
  <si>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</si>
  <si>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</si>
  <si>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</si>
  <si>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</si>
  <si>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</si>
  <si>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</si>
  <si>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</si>
  <si>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</si>
  <si>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</si>
  <si>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</si>
  <si>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</si>
  <si>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</si>
  <si>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</si>
  <si>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</si>
  <si>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</si>
  <si>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</si>
  <si>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</si>
  <si>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</si>
  <si>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</si>
  <si>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</si>
  <si>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</si>
  <si>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</si>
  <si>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</si>
  <si>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</si>
  <si>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</si>
  <si>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</si>
  <si>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</si>
  <si>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</si>
  <si>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</si>
  <si>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</si>
  <si>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</si>
  <si>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</si>
  <si>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</si>
  <si>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</si>
  <si>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</si>
  <si>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</si>
  <si>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</si>
  <si>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</si>
  <si>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</si>
  <si>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</si>
  <si>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</si>
  <si>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</si>
  <si>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</si>
  <si>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</si>
  <si>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</si>
  <si>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</si>
  <si>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</si>
  <si>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</si>
  <si>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</si>
  <si>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</si>
  <si>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</si>
  <si>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</si>
  <si>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</si>
  <si>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</si>
  <si>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</si>
  <si>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</si>
  <si>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</si>
  <si>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</si>
  <si>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</si>
  <si>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</si>
  <si>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</si>
  <si>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</si>
  <si>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</si>
  <si>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</si>
  <si>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</si>
  <si>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</si>
  <si>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</si>
  <si>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</si>
  <si>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</si>
  <si>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</si>
  <si>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</si>
  <si>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</si>
  <si>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</si>
  <si>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</si>
  <si>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</si>
  <si>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</si>
  <si>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</si>
  <si>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</si>
  <si>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</si>
  <si>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</si>
  <si>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</si>
  <si>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</si>
  <si>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</si>
  <si>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</si>
  <si>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</si>
  <si>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</si>
  <si>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</si>
  <si>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</si>
  <si>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</si>
  <si>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</si>
  <si>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</si>
  <si>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</si>
  <si>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</si>
  <si>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</si>
  <si>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</si>
  <si>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</si>
  <si>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</si>
  <si>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</si>
  <si>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</si>
  <si>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</si>
  <si>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</si>
  <si>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</si>
  <si>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</si>
  <si>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</si>
  <si>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</si>
  <si>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</si>
  <si>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</si>
  <si>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</si>
  <si>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</si>
  <si>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</si>
  <si>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</si>
  <si>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</si>
  <si>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</si>
  <si>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</si>
  <si>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</si>
  <si>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</si>
  <si>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</si>
  <si>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</si>
  <si>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</si>
  <si>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</si>
  <si>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</si>
  <si>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</si>
  <si>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</si>
  <si>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</si>
  <si>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</si>
  <si>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</si>
  <si>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</si>
  <si>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</si>
  <si>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</si>
  <si>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</si>
  <si>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</si>
  <si>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</si>
  <si>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</si>
  <si>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</si>
  <si>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</si>
  <si>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</si>
  <si>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</si>
  <si>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</si>
  <si>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</si>
  <si>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</si>
  <si>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</si>
  <si>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</si>
  <si>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</si>
  <si>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</si>
  <si>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</si>
  <si>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</si>
  <si>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</si>
  <si>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</si>
  <si>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</si>
  <si>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</si>
  <si>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</si>
  <si>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</si>
  <si>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</si>
  <si>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</si>
  <si>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</si>
  <si>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</si>
  <si>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</si>
  <si>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</si>
  <si>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</si>
  <si>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</si>
  <si>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</si>
  <si>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</si>
  <si>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</si>
  <si>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</si>
  <si>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</si>
  <si>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</si>
  <si>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</si>
  <si>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</si>
  <si>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</si>
  <si>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</si>
  <si>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</si>
  <si>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</si>
  <si>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</si>
  <si>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</si>
  <si>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</si>
  <si>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</si>
  <si>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</si>
  <si>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</si>
  <si>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</si>
  <si>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</si>
  <si>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</si>
  <si>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</si>
  <si>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</si>
  <si>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</si>
  <si>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</si>
  <si>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</si>
  <si>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</si>
  <si>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</si>
  <si>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</si>
  <si>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</si>
  <si>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</si>
  <si>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</si>
  <si>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</si>
  <si>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</si>
  <si>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</si>
  <si>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</si>
  <si>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</si>
  <si>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</si>
  <si>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</si>
  <si>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</si>
  <si>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</si>
  <si>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</si>
  <si>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</si>
  <si>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</si>
  <si>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</si>
  <si>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</si>
  <si>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</si>
  <si>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</si>
  <si>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</si>
  <si>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</si>
  <si>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</si>
  <si>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</si>
  <si>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</si>
  <si>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</si>
  <si>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</si>
  <si>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</si>
  <si>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</si>
  <si>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</si>
  <si>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</si>
  <si>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</si>
  <si>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</si>
  <si>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</si>
  <si>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</si>
  <si>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</si>
  <si>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</si>
  <si>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</si>
  <si>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</si>
  <si>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</si>
  <si>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</si>
  <si>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</si>
  <si>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</si>
  <si>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</si>
  <si>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</si>
  <si>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</si>
  <si>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</si>
  <si>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</si>
  <si>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</si>
  <si>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</si>
  <si>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</si>
  <si>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</si>
  <si>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</si>
  <si>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</si>
  <si>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</si>
  <si>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</si>
  <si>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</si>
  <si>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</si>
  <si>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</si>
  <si>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</si>
  <si>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</si>
  <si>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</si>
  <si>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</si>
  <si>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</si>
  <si>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</si>
  <si>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</si>
  <si>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</si>
  <si>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</si>
  <si>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</si>
  <si>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</si>
  <si>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</si>
  <si>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</si>
  <si>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</si>
  <si>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</si>
  <si>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</si>
  <si>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</si>
  <si>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</si>
  <si>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</si>
  <si>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</si>
  <si>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</si>
  <si>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</si>
  <si>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</si>
  <si>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</si>
  <si>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</si>
  <si>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</si>
  <si>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</si>
  <si>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</si>
  <si>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</si>
  <si>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</si>
  <si>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</si>
  <si>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</si>
  <si>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</si>
  <si>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</si>
  <si>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</si>
  <si>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</si>
  <si>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</si>
  <si>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</si>
  <si>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</si>
  <si>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</si>
  <si>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</si>
  <si>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</si>
  <si>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</si>
  <si>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</si>
  <si>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</si>
  <si>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</si>
  <si>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</si>
  <si>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</si>
  <si>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</si>
  <si>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</si>
  <si>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</si>
  <si>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</si>
  <si>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</si>
  <si>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</si>
  <si>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</si>
  <si>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</si>
  <si>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</si>
  <si>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</si>
  <si>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</si>
  <si>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</si>
  <si>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</si>
  <si>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</si>
  <si>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</si>
  <si>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</si>
  <si>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</si>
  <si>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</si>
  <si>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</si>
  <si>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</si>
  <si>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</si>
  <si>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</si>
  <si>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</si>
  <si>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</si>
  <si>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</si>
  <si>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</si>
  <si>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</si>
  <si>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</si>
  <si>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</si>
  <si>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</si>
  <si>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</si>
  <si>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</si>
  <si>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</si>
  <si>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</si>
  <si>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</si>
  <si>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</si>
  <si>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</si>
  <si>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</si>
  <si>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</si>
  <si>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</si>
  <si>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</si>
  <si>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</si>
  <si>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</si>
  <si>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</si>
  <si>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</si>
  <si>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</si>
  <si>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</si>
  <si>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</si>
  <si>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</si>
  <si>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</si>
  <si>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</si>
  <si>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</si>
  <si>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</si>
  <si>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</si>
  <si>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</si>
  <si>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</si>
  <si>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</si>
  <si>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</si>
  <si>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</si>
  <si>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</si>
  <si>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</si>
  <si>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</si>
  <si>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</si>
  <si>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</si>
  <si>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</si>
  <si>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</si>
  <si>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</si>
  <si>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</si>
  <si>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</si>
  <si>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</si>
  <si>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</si>
  <si>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</si>
  <si>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</si>
  <si>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</si>
  <si>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</si>
  <si>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</si>
  <si>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</si>
  <si>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</si>
  <si>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</si>
  <si>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</si>
  <si>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</si>
  <si>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</si>
  <si>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</si>
  <si>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</si>
  <si>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</si>
  <si>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</si>
  <si>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</si>
  <si>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</si>
  <si>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</si>
  <si>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</si>
  <si>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</si>
  <si>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</si>
  <si>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</si>
  <si>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</si>
  <si>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</si>
  <si>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</si>
  <si>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</si>
  <si>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</si>
  <si>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</si>
  <si>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</si>
  <si>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</si>
  <si>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</si>
  <si>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</si>
  <si>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</si>
  <si>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</si>
  <si>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</si>
  <si>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</si>
  <si>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</si>
  <si>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</si>
  <si>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</si>
  <si>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</si>
  <si>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</si>
  <si>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</si>
  <si>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</si>
  <si>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</si>
  <si>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</si>
  <si>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</si>
  <si>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</si>
  <si>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</si>
  <si>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</si>
  <si>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</si>
  <si>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</si>
  <si>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</si>
  <si>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</si>
  <si>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</si>
  <si>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</si>
  <si>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</si>
  <si>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</si>
  <si>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</si>
  <si>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</si>
  <si>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</si>
  <si>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</si>
  <si>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</si>
  <si>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</si>
  <si>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</si>
  <si>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</si>
  <si>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</si>
  <si>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</si>
  <si>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</si>
  <si>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</si>
  <si>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</si>
  <si>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</si>
  <si>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</si>
  <si>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</si>
  <si>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</si>
  <si>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</si>
  <si>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</si>
  <si>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</si>
  <si>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</si>
  <si>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</si>
  <si>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</si>
  <si>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</si>
  <si>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</si>
  <si>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</si>
  <si>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</si>
  <si>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</si>
  <si>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</si>
  <si>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</si>
  <si>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</si>
  <si>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</si>
  <si>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</si>
  <si>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</si>
  <si>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</si>
  <si>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</si>
  <si>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</si>
  <si>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</si>
  <si>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</si>
  <si>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</si>
  <si>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</si>
  <si>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</si>
  <si>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</si>
  <si>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</si>
  <si>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</si>
  <si>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</si>
  <si>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</si>
  <si>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</si>
  <si>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</si>
  <si>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</si>
  <si>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</si>
  <si>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</si>
  <si>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</si>
  <si>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</si>
  <si>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</si>
  <si>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</si>
  <si>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</si>
  <si>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</si>
  <si>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</si>
  <si>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</si>
  <si>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</si>
  <si>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</si>
  <si>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</si>
  <si>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</si>
  <si>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</si>
  <si>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</si>
  <si>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</si>
  <si>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</si>
  <si>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</si>
  <si>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</si>
  <si>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</si>
  <si>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</si>
  <si>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</si>
  <si>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</si>
  <si>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</si>
  <si>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</si>
  <si>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</si>
  <si>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</si>
  <si>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</si>
  <si>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</si>
  <si>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</si>
  <si>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</si>
  <si>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</si>
  <si>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</si>
  <si>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</si>
  <si>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</si>
  <si>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</si>
  <si>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</si>
  <si>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</si>
  <si>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</si>
  <si>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</si>
  <si>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</si>
  <si>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</si>
  <si>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</si>
  <si>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</si>
  <si>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</si>
  <si>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</si>
  <si>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</si>
  <si>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</si>
  <si>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</si>
  <si>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</si>
  <si>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</si>
  <si>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</si>
  <si>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</si>
  <si>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</si>
  <si>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</si>
  <si>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</si>
  <si>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</si>
  <si>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</si>
  <si>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</si>
  <si>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</si>
  <si>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</si>
  <si>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</si>
  <si>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</si>
  <si>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</si>
  <si>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</si>
  <si>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</si>
  <si>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</si>
  <si>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</si>
  <si>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</si>
  <si>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</si>
  <si>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</si>
  <si>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</si>
  <si>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</si>
  <si>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</si>
  <si>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</si>
  <si>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</si>
  <si>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</si>
  <si>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</si>
  <si>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</si>
  <si>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</si>
  <si>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</si>
  <si>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</si>
  <si>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</si>
  <si>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</si>
  <si>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</si>
  <si>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</si>
  <si>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</si>
  <si>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</si>
  <si>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</si>
  <si>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</si>
  <si>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</si>
  <si>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</si>
  <si>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</si>
  <si>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</si>
  <si>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</si>
  <si>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</si>
  <si>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</si>
  <si>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</si>
  <si>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</si>
  <si>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</si>
  <si>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</si>
  <si>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</si>
  <si>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</si>
  <si>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</si>
  <si>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</si>
  <si>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</si>
  <si>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</si>
  <si>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</si>
  <si>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</si>
  <si>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</si>
  <si>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</si>
  <si>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</si>
  <si>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</si>
  <si>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</si>
  <si>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</si>
  <si>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</si>
  <si>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</si>
  <si>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</si>
  <si>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</si>
  <si>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</si>
  <si>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</si>
  <si>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</si>
  <si>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</si>
  <si>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</si>
  <si>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</si>
  <si>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</si>
  <si>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</si>
  <si>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</si>
  <si>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</si>
  <si>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</si>
  <si>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</si>
  <si>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</si>
  <si>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</si>
  <si>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</si>
  <si>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</si>
  <si>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</si>
  <si>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</si>
  <si>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</si>
  <si>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</si>
  <si>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</si>
  <si>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</si>
  <si>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</si>
  <si>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</si>
  <si>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</si>
  <si>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</si>
  <si>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</si>
  <si>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</si>
  <si>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</si>
  <si>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</si>
  <si>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</si>
  <si>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</si>
  <si>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</si>
  <si>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</si>
  <si>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</si>
  <si>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</si>
  <si>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</si>
  <si>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</si>
  <si>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</si>
  <si>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</si>
  <si>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</si>
  <si>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</si>
  <si>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</si>
  <si>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</si>
  <si>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</si>
  <si>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</si>
  <si>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</si>
  <si>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</si>
  <si>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</si>
  <si>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</si>
  <si>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</si>
  <si>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</si>
  <si>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</si>
  <si>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</si>
  <si>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</si>
  <si>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</si>
  <si>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</si>
  <si>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</si>
  <si>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</si>
  <si>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</si>
  <si>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</si>
  <si>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</si>
  <si>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</si>
  <si>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</si>
  <si>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</si>
  <si>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</si>
  <si>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</si>
  <si>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</si>
  <si>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</si>
  <si>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</si>
  <si>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</si>
  <si>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</si>
  <si>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</si>
  <si>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</si>
  <si>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</si>
  <si>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</si>
  <si>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</si>
  <si>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</si>
  <si>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</si>
  <si>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</si>
  <si>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</si>
  <si>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</si>
  <si>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</si>
  <si>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</si>
  <si>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</si>
  <si>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</si>
  <si>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</si>
  <si>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</si>
  <si>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</si>
  <si>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</si>
  <si>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</si>
  <si>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</si>
  <si>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</si>
  <si>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</si>
  <si>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</si>
  <si>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</si>
  <si>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</si>
  <si>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</si>
  <si>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</si>
  <si>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</si>
  <si>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</si>
  <si>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</si>
  <si>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</si>
  <si>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</si>
  <si>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</si>
  <si>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</si>
  <si>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</si>
  <si>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</si>
  <si>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</si>
  <si>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</si>
  <si>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</si>
  <si>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</si>
  <si>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</si>
  <si>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</si>
  <si>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</si>
  <si>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</si>
  <si>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</si>
  <si>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</si>
  <si>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</si>
  <si>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</si>
  <si>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</si>
  <si>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</si>
  <si>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</si>
  <si>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</si>
  <si>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</si>
  <si>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</si>
  <si>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</si>
  <si>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</si>
  <si>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</si>
  <si>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</si>
  <si>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</si>
  <si>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</si>
  <si>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</si>
  <si>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</si>
  <si>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</si>
  <si>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</si>
  <si>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</si>
  <si>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</si>
  <si>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</si>
  <si>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</si>
  <si>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</si>
  <si>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</si>
  <si>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</si>
  <si>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</si>
  <si>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</si>
  <si>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</si>
  <si>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</si>
  <si>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</si>
  <si>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</si>
  <si>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</si>
  <si>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</si>
  <si>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</si>
  <si>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</si>
  <si>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</si>
  <si>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</si>
  <si>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</si>
  <si>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</si>
  <si>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</si>
  <si>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</si>
  <si>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</si>
  <si>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</si>
  <si>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</si>
  <si>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</si>
  <si>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</si>
  <si>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</si>
  <si>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</si>
  <si>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</si>
  <si>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</si>
  <si>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</si>
  <si>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</si>
  <si>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</si>
  <si>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</si>
  <si>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</si>
  <si>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</si>
  <si>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</si>
  <si>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</si>
  <si>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</si>
  <si>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</si>
  <si>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</si>
  <si>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</si>
  <si>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</si>
  <si>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</si>
  <si>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</si>
  <si>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</si>
  <si>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</si>
  <si>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</si>
  <si>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</si>
  <si>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</si>
  <si>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</si>
  <si>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</si>
  <si>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</si>
  <si>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</si>
  <si>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</si>
  <si>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</si>
  <si>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</si>
  <si>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</si>
  <si>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</si>
  <si>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</si>
  <si>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</si>
  <si>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</si>
  <si>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</si>
  <si>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</si>
  <si>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</si>
  <si>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</si>
  <si>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</si>
  <si>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</si>
  <si>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</si>
  <si>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</si>
  <si>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</si>
  <si>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</si>
  <si>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</si>
  <si>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</si>
  <si>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</si>
  <si>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</si>
  <si>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</si>
  <si>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</si>
  <si>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</si>
  <si>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</si>
  <si>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</si>
  <si>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</si>
  <si>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</si>
  <si>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</si>
  <si>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</si>
  <si>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</si>
  <si>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</si>
  <si>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</si>
  <si>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</si>
  <si>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</si>
  <si>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</si>
  <si>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</si>
  <si>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</si>
  <si>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</si>
  <si>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</si>
  <si>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</si>
  <si>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</si>
  <si>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</si>
  <si>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</si>
  <si>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</si>
  <si>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</si>
  <si>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</si>
  <si>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</si>
  <si>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</si>
  <si>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</si>
  <si>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</si>
  <si>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</si>
  <si>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</si>
  <si>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</si>
  <si>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</si>
  <si>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</si>
  <si>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</si>
  <si>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</si>
  <si>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</si>
  <si>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</si>
  <si>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</si>
  <si>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</si>
  <si>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</si>
  <si>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</si>
  <si>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</si>
  <si>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</si>
  <si>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</si>
  <si>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</si>
  <si>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</si>
  <si>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</si>
  <si>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</si>
  <si>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</si>
  <si>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</si>
  <si>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</si>
  <si>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</si>
  <si>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</si>
  <si>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</si>
  <si>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</si>
  <si>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</si>
  <si>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</si>
  <si>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</si>
  <si>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</si>
  <si>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</si>
  <si>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</si>
  <si>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</si>
  <si>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</si>
  <si>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</si>
  <si>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</si>
  <si>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</si>
  <si>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</si>
  <si>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</si>
  <si>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</si>
  <si>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</si>
  <si>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</si>
  <si>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</si>
  <si>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</si>
  <si>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</si>
  <si>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</si>
  <si>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</si>
  <si>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</si>
  <si>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</si>
  <si>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</si>
  <si>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</si>
  <si>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</si>
  <si>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</si>
  <si>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</si>
  <si>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</si>
  <si>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</si>
  <si>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</si>
  <si>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</si>
  <si>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</si>
  <si>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</si>
  <si>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</si>
  <si>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</si>
  <si>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</si>
  <si>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</si>
  <si>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</si>
  <si>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</si>
  <si>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</si>
  <si>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</si>
  <si>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</si>
  <si>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</si>
  <si>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</si>
  <si>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</si>
  <si>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</si>
  <si>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</si>
  <si>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</si>
  <si>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</si>
  <si>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</si>
  <si>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</si>
  <si>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</si>
  <si>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</si>
  <si>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</si>
  <si>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</si>
  <si>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</si>
  <si>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</si>
  <si>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</si>
  <si>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</si>
  <si>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</si>
  <si>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</si>
  <si>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</si>
  <si>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</si>
  <si>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</si>
  <si>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</si>
  <si>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</si>
  <si>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</si>
  <si>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</si>
  <si>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</si>
  <si>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</si>
  <si>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</si>
  <si>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</si>
  <si>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</si>
  <si>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</si>
  <si>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</si>
  <si>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</si>
  <si>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</si>
  <si>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</si>
  <si>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</si>
  <si>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</si>
  <si>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</si>
  <si>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</si>
  <si>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</si>
  <si>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</si>
  <si>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</si>
  <si>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</si>
  <si>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</si>
  <si>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</si>
  <si>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</si>
  <si>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</si>
  <si>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</si>
  <si>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</si>
  <si>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</si>
  <si>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</si>
  <si>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</si>
  <si>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</si>
  <si>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</si>
  <si>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</si>
  <si>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</si>
  <si>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</si>
  <si>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</si>
  <si>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</si>
  <si>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</si>
  <si>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</si>
  <si>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</si>
  <si>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</si>
  <si>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</si>
  <si>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</si>
  <si>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</si>
  <si>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</si>
  <si>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</si>
  <si>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</si>
  <si>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</si>
  <si>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</si>
  <si>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</si>
  <si>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</si>
  <si>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</si>
  <si>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</si>
  <si>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</si>
  <si>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</si>
  <si>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</si>
  <si>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</si>
  <si>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</si>
  <si>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</si>
  <si>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</si>
  <si>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</si>
  <si>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</si>
  <si>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</si>
  <si>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</si>
  <si>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</si>
  <si>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</si>
  <si>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</si>
  <si>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</si>
  <si>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</si>
  <si>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</si>
  <si>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</si>
  <si>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</si>
  <si>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</si>
  <si>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</si>
  <si>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</si>
  <si>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</si>
  <si>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</si>
  <si>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</si>
  <si>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</si>
  <si>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</si>
  <si>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</si>
  <si>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</si>
  <si>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</si>
  <si>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</si>
  <si>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</si>
  <si>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</si>
  <si>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</si>
  <si>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</si>
  <si>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</si>
  <si>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</si>
  <si>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</si>
  <si>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</si>
  <si>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</si>
  <si>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</si>
  <si>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</si>
  <si>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</si>
  <si>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</si>
  <si>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</si>
  <si>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</si>
  <si>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</si>
  <si>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</si>
  <si>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</si>
  <si>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</si>
  <si>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</si>
  <si>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</si>
  <si>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</si>
  <si>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</si>
  <si>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</si>
  <si>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</si>
  <si>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</si>
  <si>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</si>
  <si>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</si>
  <si>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</si>
  <si>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</si>
  <si>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</si>
  <si>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</si>
  <si>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</si>
  <si>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</si>
  <si>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</si>
  <si>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</si>
  <si>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</si>
  <si>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</si>
  <si>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</si>
  <si>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</si>
  <si>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</si>
  <si>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</si>
  <si>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</si>
  <si>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</si>
  <si>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</si>
  <si>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</si>
  <si>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</si>
  <si>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</si>
  <si>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</si>
  <si>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</si>
  <si>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</si>
  <si>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</si>
  <si>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</si>
  <si>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</si>
  <si>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</si>
  <si>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</si>
  <si>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</si>
  <si>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</si>
  <si>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</si>
  <si>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</si>
  <si>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</si>
  <si>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</si>
  <si>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</si>
  <si>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</si>
  <si>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</si>
  <si>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</si>
  <si>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</si>
  <si>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</si>
  <si>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</si>
  <si>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</si>
  <si>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</si>
  <si>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</si>
  <si>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</si>
  <si>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</si>
  <si>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</si>
  <si>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</si>
  <si>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</si>
  <si>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</si>
  <si>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</si>
  <si>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</si>
  <si>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</si>
  <si>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</si>
  <si>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</si>
  <si>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</si>
  <si>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</si>
  <si>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</si>
  <si>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</si>
  <si>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</si>
  <si>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</si>
  <si>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</si>
  <si>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</si>
  <si>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</si>
  <si>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</si>
  <si>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</si>
  <si>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</si>
  <si>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</si>
  <si>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</si>
  <si>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</si>
  <si>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</si>
  <si>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</si>
  <si>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</si>
  <si>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</si>
  <si>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</si>
  <si>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</si>
  <si>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</si>
  <si>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</si>
  <si>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</si>
  <si>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</si>
  <si>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</si>
  <si>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</si>
  <si>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</si>
  <si>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</si>
  <si>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</si>
  <si>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</si>
  <si>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</si>
  <si>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</si>
  <si>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</si>
  <si>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</si>
  <si>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</si>
  <si>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</si>
  <si>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</si>
  <si>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</si>
  <si>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</si>
  <si>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</si>
  <si>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</si>
  <si>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</si>
  <si>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</si>
  <si>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</si>
  <si>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</si>
  <si>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</si>
  <si>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</si>
  <si>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</si>
  <si>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</si>
  <si>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</si>
  <si>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</si>
  <si>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</si>
  <si>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</si>
  <si>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</si>
  <si>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</si>
  <si>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</si>
  <si>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</si>
  <si>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</si>
  <si>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</si>
  <si>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</si>
  <si>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</si>
  <si>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</si>
  <si>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</si>
  <si>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</si>
  <si>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</si>
  <si>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</si>
  <si>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</si>
  <si>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</si>
  <si>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</si>
  <si>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</si>
  <si>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</si>
  <si>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</si>
  <si>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</si>
  <si>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</si>
  <si>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</si>
  <si>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</si>
  <si>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</si>
  <si>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</si>
  <si>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</si>
  <si>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</si>
  <si>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</si>
  <si>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</si>
  <si>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</si>
  <si>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</si>
  <si>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</si>
  <si>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</si>
  <si>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</si>
  <si>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</si>
  <si>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</si>
  <si>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</si>
  <si>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</si>
  <si>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</si>
  <si>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</si>
  <si>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</si>
  <si>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</si>
  <si>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</si>
  <si>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</si>
  <si>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</si>
  <si>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</si>
  <si>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</si>
  <si>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</si>
  <si>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</si>
  <si>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</si>
  <si>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</si>
  <si>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</si>
  <si>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</si>
  <si>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</si>
  <si>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</si>
  <si>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</si>
  <si>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</si>
  <si>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</si>
  <si>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</si>
  <si>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</si>
  <si>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</si>
  <si>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</si>
  <si>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</si>
  <si>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</si>
  <si>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</si>
  <si>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</si>
  <si>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</si>
  <si>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</si>
  <si>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</si>
  <si>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</si>
  <si>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</si>
  <si>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</si>
  <si>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</si>
  <si>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</si>
  <si>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</si>
  <si>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</si>
  <si>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</si>
  <si>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</si>
  <si>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</si>
  <si>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</si>
  <si>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</si>
  <si>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</si>
  <si>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</si>
  <si>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</si>
  <si>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</si>
  <si>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</si>
  <si>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</si>
  <si>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</si>
  <si>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</si>
  <si>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</si>
  <si>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</si>
  <si>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</si>
  <si>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</si>
  <si>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</si>
  <si>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</si>
  <si>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</si>
  <si>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</si>
  <si>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</si>
  <si>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</si>
  <si>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</si>
  <si>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</si>
  <si>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</si>
  <si>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</si>
  <si>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</si>
  <si>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</si>
  <si>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</si>
  <si>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</si>
  <si>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</si>
  <si>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</si>
  <si>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</si>
  <si>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</si>
  <si>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</si>
  <si>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</si>
  <si>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</si>
  <si>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</si>
  <si>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</si>
  <si>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</si>
  <si>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</si>
  <si>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</si>
  <si>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</si>
  <si>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</si>
  <si>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</si>
  <si>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</si>
  <si>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</si>
  <si>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</si>
  <si>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</si>
  <si>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</si>
  <si>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</si>
  <si>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</si>
  <si>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</si>
  <si>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</si>
  <si>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</si>
  <si>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</si>
  <si>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</si>
  <si>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</si>
  <si>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</si>
  <si>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</si>
  <si>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</si>
  <si>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</si>
  <si>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</si>
  <si>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</si>
  <si>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</si>
  <si>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</si>
  <si>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</si>
  <si>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</si>
  <si>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</si>
  <si>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</si>
  <si>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</si>
  <si>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</si>
  <si>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</si>
  <si>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</si>
  <si>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</si>
  <si>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</si>
  <si>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</si>
  <si>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</si>
  <si>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</si>
  <si>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</si>
  <si>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</si>
  <si>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</si>
  <si>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</si>
  <si>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</si>
  <si>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</si>
  <si>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</si>
  <si>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</si>
  <si>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</si>
  <si>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</si>
  <si>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</si>
  <si>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</si>
  <si>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</si>
  <si>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</si>
  <si>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</si>
  <si>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</si>
  <si>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</si>
  <si>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</si>
  <si>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</si>
  <si>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</si>
  <si>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</si>
  <si>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</si>
  <si>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</si>
  <si>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</si>
  <si>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</si>
  <si>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</si>
  <si>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</si>
  <si>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</si>
  <si>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</si>
  <si>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</si>
  <si>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</si>
  <si>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</si>
  <si>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</si>
  <si>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</si>
  <si>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</si>
  <si>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</si>
  <si>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</si>
  <si>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</si>
  <si>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</si>
  <si>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</si>
  <si>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</si>
  <si>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</si>
  <si>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</si>
  <si>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</si>
  <si>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</si>
  <si>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</si>
  <si>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</si>
  <si>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</si>
  <si>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</si>
  <si>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</si>
  <si>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</si>
  <si>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</si>
  <si>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</si>
  <si>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</si>
  <si>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</si>
  <si>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</si>
  <si>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</si>
  <si>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</si>
  <si>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</si>
  <si>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</si>
  <si>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</si>
  <si>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</si>
  <si>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</si>
  <si>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</si>
  <si>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</si>
  <si>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</si>
  <si>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</si>
  <si>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</si>
  <si>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</si>
  <si>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</si>
  <si>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</si>
  <si>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</si>
  <si>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</si>
  <si>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</si>
  <si>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</si>
  <si>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</si>
  <si>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</si>
  <si>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</si>
  <si>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</si>
  <si>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</si>
  <si>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</si>
  <si>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</si>
  <si>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</si>
  <si>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</si>
  <si>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</si>
  <si>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</si>
  <si>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</si>
  <si>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</si>
  <si>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</si>
  <si>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</si>
  <si>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</si>
  <si>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</si>
  <si>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</si>
  <si>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</si>
  <si>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</si>
  <si>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</si>
  <si>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</si>
  <si>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</si>
  <si>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</si>
  <si>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</si>
  <si>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</si>
  <si>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</si>
  <si>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</si>
  <si>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</si>
  <si>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</si>
  <si>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</si>
  <si>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</si>
  <si>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</si>
  <si>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</si>
  <si>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</si>
  <si>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</si>
  <si>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</si>
  <si>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</si>
  <si>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</si>
  <si>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</si>
  <si>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</si>
  <si>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</si>
  <si>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</si>
  <si>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</si>
  <si>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</si>
  <si>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</si>
  <si>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</si>
  <si>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</si>
  <si>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</si>
  <si>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</si>
  <si>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</si>
  <si>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</si>
  <si>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</si>
  <si>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</si>
  <si>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</si>
  <si>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</si>
  <si>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</si>
  <si>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</si>
  <si>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</si>
  <si>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</si>
  <si>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</si>
  <si>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</si>
  <si>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</si>
  <si>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</si>
  <si>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</si>
  <si>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</si>
  <si>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</si>
  <si>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</si>
  <si>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</si>
  <si>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</si>
  <si>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</si>
  <si>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</si>
  <si>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</si>
  <si>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</si>
  <si>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</si>
  <si>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</si>
  <si>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</si>
  <si>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</si>
  <si>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</si>
  <si>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</si>
  <si>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</si>
  <si>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</si>
  <si>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</si>
  <si>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</si>
  <si>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</si>
  <si>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</si>
  <si>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</si>
  <si>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</si>
  <si>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</si>
  <si>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</si>
  <si>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</si>
  <si>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</si>
  <si>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</si>
  <si>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</si>
  <si>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</si>
  <si>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</si>
  <si>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</si>
  <si>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</si>
  <si>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</si>
  <si>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</si>
  <si>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</si>
  <si>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</si>
  <si>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</si>
  <si>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</si>
  <si>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</si>
  <si>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</si>
  <si>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</si>
  <si>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</si>
  <si>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</si>
  <si>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</si>
  <si>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</si>
  <si>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</si>
  <si>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</si>
  <si>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</si>
  <si>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</si>
  <si>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</si>
  <si>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</si>
  <si>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</si>
  <si>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</si>
  <si>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</si>
  <si>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</si>
  <si>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</si>
  <si>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</si>
  <si>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</si>
  <si>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</si>
  <si>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</si>
  <si>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</si>
  <si>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</si>
  <si>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</si>
  <si>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</si>
  <si>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</si>
  <si>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</si>
  <si>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</si>
  <si>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</si>
  <si>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</si>
  <si>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</si>
  <si>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</si>
  <si>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</si>
  <si>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</si>
  <si>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</si>
  <si>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</si>
  <si>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</si>
  <si>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</si>
  <si>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</si>
  <si>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</si>
  <si>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</si>
  <si>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</si>
  <si>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</si>
  <si>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</si>
  <si>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</si>
  <si>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</si>
  <si>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</si>
  <si>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</si>
  <si>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</si>
  <si>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</si>
  <si>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</si>
  <si>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</si>
  <si>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</si>
  <si>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</si>
  <si>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</si>
  <si>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</si>
  <si>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</si>
  <si>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</si>
  <si>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</si>
  <si>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</si>
  <si>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</si>
  <si>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</si>
  <si>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</si>
  <si>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</si>
  <si>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</si>
  <si>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</si>
  <si>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</si>
  <si>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</si>
  <si>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</si>
  <si>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</si>
  <si>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</si>
  <si>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</si>
  <si>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</si>
  <si>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</si>
  <si>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</si>
  <si>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</si>
  <si>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</si>
  <si>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</si>
  <si>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</si>
  <si>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</si>
  <si>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</si>
  <si>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</si>
  <si>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</si>
  <si>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</si>
  <si>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</si>
  <si>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</si>
  <si>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</si>
  <si>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</si>
  <si>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</si>
  <si>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</si>
  <si>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</si>
  <si>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</si>
  <si>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</si>
  <si>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</si>
  <si>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</si>
  <si>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</si>
  <si>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</si>
  <si>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</si>
  <si>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</si>
  <si>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</si>
  <si>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</si>
  <si>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</si>
  <si>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</si>
  <si>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</si>
  <si>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</si>
  <si>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</si>
  <si>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</si>
  <si>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</si>
  <si>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</si>
  <si>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</si>
  <si>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</si>
  <si>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</si>
  <si>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</si>
  <si>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</si>
  <si>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</si>
  <si>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</si>
  <si>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</si>
  <si>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</si>
  <si>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</si>
  <si>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</si>
  <si>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</si>
  <si>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</si>
  <si>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</si>
  <si>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</si>
  <si>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</si>
  <si>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</si>
  <si>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</si>
  <si>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</si>
  <si>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</si>
  <si>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</si>
  <si>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</si>
  <si>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</si>
  <si>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</si>
  <si>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</si>
  <si>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</si>
  <si>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</si>
  <si>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</si>
  <si>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</si>
  <si>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</si>
  <si>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</si>
  <si>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</si>
  <si>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</si>
  <si>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</si>
  <si>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</si>
  <si>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</si>
  <si>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</si>
  <si>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</si>
  <si>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</si>
  <si>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</si>
  <si>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</si>
  <si>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</si>
  <si>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</si>
  <si>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</si>
  <si>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</si>
  <si>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</si>
  <si>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</si>
  <si>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</si>
  <si>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</si>
  <si>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</si>
  <si>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</si>
  <si>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</si>
  <si>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</si>
  <si>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</si>
  <si>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</si>
  <si>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</si>
  <si>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</si>
  <si>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</si>
  <si>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</si>
  <si>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</si>
  <si>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</si>
  <si>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</si>
  <si>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</si>
  <si>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</si>
  <si>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</si>
  <si>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</si>
  <si>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</si>
  <si>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</si>
  <si>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</si>
  <si>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</si>
  <si>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</si>
  <si>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</si>
  <si>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</si>
  <si>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</si>
  <si>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</si>
  <si>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</si>
  <si>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</si>
  <si>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</si>
  <si>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</si>
  <si>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</si>
  <si>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</si>
  <si>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</si>
  <si>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</si>
  <si>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</si>
  <si>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</si>
  <si>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</si>
  <si>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</si>
  <si>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</si>
  <si>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</si>
  <si>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</si>
  <si>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</si>
  <si>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</si>
  <si>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</si>
  <si>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</si>
  <si>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</si>
  <si>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</si>
  <si>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</si>
  <si>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</si>
  <si>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</si>
  <si>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</si>
  <si>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</si>
  <si>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</si>
  <si>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</si>
  <si>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</si>
  <si>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</si>
  <si>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</si>
  <si>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</si>
  <si>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</si>
  <si>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</si>
  <si>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</si>
  <si>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</si>
  <si>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</si>
  <si>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</si>
  <si>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</si>
  <si>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</si>
  <si>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</si>
  <si>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</si>
  <si>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</si>
  <si>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</si>
  <si>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</si>
  <si>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</si>
  <si>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</si>
  <si>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</si>
  <si>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</si>
  <si>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</si>
  <si>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</si>
  <si>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</si>
  <si>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</si>
  <si>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</si>
  <si>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</si>
  <si>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</si>
  <si>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</si>
  <si>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</si>
  <si>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</si>
  <si>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</si>
  <si>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</si>
  <si>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</si>
  <si>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</si>
  <si>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</si>
  <si>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</si>
  <si>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</si>
  <si>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</si>
  <si>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</si>
  <si>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</si>
  <si>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</si>
  <si>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</si>
  <si>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</si>
  <si>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</si>
  <si>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</si>
  <si>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</si>
  <si>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</si>
  <si>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</si>
  <si>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</si>
  <si>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</si>
  <si>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</si>
  <si>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</si>
  <si>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</si>
  <si>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</si>
  <si>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</si>
  <si>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</si>
  <si>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</si>
  <si>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</si>
  <si>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</si>
  <si>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</si>
  <si>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</si>
  <si>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</si>
  <si>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</si>
  <si>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</si>
  <si>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</si>
  <si>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</si>
  <si>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</si>
  <si>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</si>
  <si>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</si>
  <si>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</si>
  <si>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</si>
  <si>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</si>
  <si>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</si>
  <si>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</si>
  <si>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</si>
  <si>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</si>
  <si>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</si>
  <si>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</si>
  <si>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</si>
  <si>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</si>
  <si>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</si>
  <si>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</si>
  <si>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</si>
  <si>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</si>
  <si>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</si>
  <si>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</si>
  <si>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</si>
  <si>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</si>
  <si>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</si>
  <si>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</si>
  <si>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</si>
  <si>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</si>
  <si>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</si>
  <si>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</si>
  <si>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</si>
  <si>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</si>
  <si>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</si>
  <si>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</si>
  <si>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</si>
  <si>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</si>
  <si>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</si>
  <si>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</si>
  <si>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</si>
  <si>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</si>
  <si>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</si>
  <si>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</si>
  <si>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</si>
  <si>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</si>
  <si>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</si>
  <si>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</si>
  <si>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</si>
  <si>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</si>
  <si>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</si>
  <si>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</si>
  <si>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</si>
  <si>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</si>
  <si>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</si>
  <si>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</si>
  <si>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</si>
  <si>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</si>
  <si>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</si>
  <si>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</si>
  <si>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</si>
  <si>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</si>
  <si>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</si>
  <si>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</si>
  <si>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</si>
  <si>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</si>
  <si>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</si>
  <si>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</si>
  <si>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</si>
  <si>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</si>
  <si>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</si>
  <si>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</si>
  <si>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</si>
  <si>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</si>
  <si>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</si>
  <si>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</si>
  <si>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</si>
  <si>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</si>
  <si>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</si>
  <si>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</si>
  <si>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</si>
  <si>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</si>
  <si>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</si>
  <si>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</si>
  <si>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</si>
  <si>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</si>
  <si>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</si>
  <si>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</si>
  <si>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</si>
  <si>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</si>
  <si>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</si>
  <si>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</si>
  <si>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</si>
  <si>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</si>
  <si>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</si>
  <si>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</si>
  <si>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</si>
  <si>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</si>
  <si>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</si>
  <si>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</si>
  <si>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</si>
  <si>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</si>
  <si>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</si>
  <si>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</si>
  <si>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</si>
  <si>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</si>
  <si>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</si>
  <si>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</si>
  <si>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</si>
  <si>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</si>
  <si>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</si>
  <si>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</si>
  <si>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</si>
  <si>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</si>
  <si>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</si>
  <si>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</si>
  <si>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</si>
  <si>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</si>
  <si>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</si>
  <si>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</si>
  <si>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</si>
  <si>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</si>
  <si>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</si>
  <si>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</si>
  <si>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</si>
  <si>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</si>
  <si>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</si>
  <si>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</si>
  <si>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</si>
  <si>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</si>
  <si>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</si>
  <si>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</si>
  <si>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</si>
  <si>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</si>
  <si>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</si>
  <si>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</si>
  <si>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</si>
  <si>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</si>
  <si>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</si>
  <si>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</si>
  <si>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</si>
  <si>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</si>
  <si>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</si>
  <si>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</si>
  <si>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</si>
  <si>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</si>
  <si>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</si>
  <si>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</si>
  <si>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</si>
  <si>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</si>
  <si>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</si>
  <si>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</si>
  <si>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</si>
  <si>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</si>
  <si>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</si>
  <si>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</si>
  <si>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</si>
  <si>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</si>
  <si>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</si>
  <si>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</si>
  <si>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</si>
  <si>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</si>
  <si>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</si>
  <si>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</si>
  <si>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</si>
  <si>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</si>
  <si>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</si>
  <si>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</si>
  <si>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</si>
  <si>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</si>
  <si>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</si>
  <si>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</si>
  <si>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</si>
  <si>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</si>
  <si>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</si>
  <si>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</si>
  <si>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</si>
  <si>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</si>
  <si>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</si>
  <si>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</si>
  <si>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</si>
  <si>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</si>
  <si>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</si>
  <si>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</si>
  <si>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</si>
  <si>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</si>
  <si>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</si>
  <si>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</si>
  <si>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</si>
  <si>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</si>
  <si>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</si>
  <si>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</si>
  <si>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</si>
  <si>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</si>
  <si>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</si>
  <si>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</si>
  <si>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</si>
  <si>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</si>
  <si>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</si>
  <si>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</si>
  <si>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</si>
  <si>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</si>
  <si>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</si>
  <si>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</si>
  <si>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</si>
  <si>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</si>
  <si>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</si>
  <si>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</si>
  <si>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</si>
  <si>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</si>
  <si>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</si>
  <si>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</si>
  <si>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</si>
  <si>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</si>
  <si>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</si>
  <si>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</si>
  <si>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</si>
  <si>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</si>
  <si>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</si>
  <si>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</si>
  <si>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</si>
  <si>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</si>
  <si>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</si>
  <si>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</si>
  <si>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</si>
  <si>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</si>
  <si>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</si>
  <si>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</si>
  <si>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</si>
  <si>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</si>
  <si>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</si>
  <si>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</si>
  <si>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</si>
  <si>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</si>
  <si>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</si>
  <si>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</si>
  <si>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</si>
  <si>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</si>
  <si>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</si>
  <si>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</si>
  <si>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</si>
  <si>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</si>
  <si>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</si>
  <si>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</si>
  <si>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</si>
  <si>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</si>
  <si>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</si>
  <si>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</si>
  <si>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</si>
  <si>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</si>
  <si>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</si>
  <si>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</si>
  <si>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</si>
  <si>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</si>
  <si>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</si>
  <si>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</si>
  <si>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</si>
  <si>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</si>
  <si>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</si>
  <si>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</si>
  <si>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</si>
  <si>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</si>
  <si>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</si>
  <si>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</si>
  <si>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</si>
  <si>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</si>
  <si>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</si>
  <si>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</si>
  <si>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</si>
  <si>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</si>
  <si>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</si>
  <si>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</si>
  <si>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</si>
  <si>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</si>
  <si>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</si>
  <si>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</si>
  <si>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</si>
  <si>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</si>
  <si>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</si>
  <si>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</si>
  <si>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</si>
  <si>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</si>
  <si>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</si>
  <si>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</si>
  <si>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</si>
  <si>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</si>
  <si>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</si>
  <si>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</si>
  <si>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</si>
  <si>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</si>
  <si>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</si>
  <si>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</si>
  <si>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</si>
  <si>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</si>
  <si>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</si>
  <si>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</si>
  <si>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</si>
  <si>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</si>
  <si>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</si>
  <si>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</si>
  <si>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</si>
  <si>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</si>
  <si>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</si>
  <si>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</si>
  <si>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</si>
  <si>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</si>
  <si>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</si>
  <si>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</si>
  <si>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</si>
  <si>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</si>
  <si>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</si>
  <si>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</si>
  <si>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</si>
  <si>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</si>
  <si>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</si>
  <si>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</si>
  <si>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</si>
  <si>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</si>
  <si>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</si>
  <si>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</si>
  <si>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</si>
  <si>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</si>
  <si>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</si>
  <si>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</si>
  <si>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</si>
  <si>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</si>
  <si>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</si>
  <si>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</si>
  <si>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</si>
  <si>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</si>
  <si>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</si>
  <si>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</si>
  <si>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</si>
  <si>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</si>
  <si>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</si>
  <si>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</si>
  <si>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</si>
  <si>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</si>
  <si>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</si>
  <si>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</si>
  <si>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</si>
  <si>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</si>
  <si>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</si>
  <si>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</si>
  <si>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</si>
  <si>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</si>
  <si>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</si>
  <si>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</si>
  <si>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</si>
  <si>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</si>
  <si>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</si>
  <si>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</si>
  <si>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</si>
  <si>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</si>
  <si>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</si>
  <si>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</si>
  <si>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</si>
  <si>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</si>
  <si>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</si>
  <si>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</si>
  <si>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</si>
  <si>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</si>
  <si>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</si>
  <si>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</si>
  <si>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</si>
  <si>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</si>
  <si>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</si>
  <si>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</si>
  <si>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</si>
  <si>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</si>
  <si>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</si>
  <si>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</si>
  <si>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</si>
  <si>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</si>
  <si>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</si>
  <si>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</si>
  <si>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</si>
  <si>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</si>
  <si>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</si>
  <si>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</si>
  <si>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</si>
  <si>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</si>
  <si>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</si>
  <si>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</si>
  <si>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</si>
  <si>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</si>
  <si>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</si>
  <si>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</si>
  <si>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</si>
  <si>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</si>
  <si>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</si>
  <si>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</si>
  <si>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</si>
  <si>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</si>
  <si>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</si>
  <si>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</si>
  <si>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</si>
  <si>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</si>
  <si>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</si>
  <si>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</si>
  <si>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</si>
  <si>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</si>
  <si>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</si>
  <si>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</si>
  <si>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</si>
  <si>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</si>
  <si>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</si>
  <si>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</si>
  <si>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</si>
  <si>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</si>
  <si>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</si>
  <si>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</si>
  <si>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</si>
  <si>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</si>
  <si>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</si>
  <si>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</si>
  <si>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</si>
  <si>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</si>
  <si>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</si>
  <si>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</si>
  <si>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</si>
  <si>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</si>
  <si>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</si>
  <si>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</si>
  <si>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</si>
  <si>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</si>
  <si>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</si>
  <si>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</si>
  <si>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</si>
  <si>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</si>
  <si>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</si>
  <si>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</si>
  <si>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</si>
  <si>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</si>
  <si>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</si>
  <si>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</si>
  <si>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</si>
  <si>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</si>
  <si>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</si>
  <si>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</si>
  <si>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</si>
  <si>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</si>
  <si>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</si>
  <si>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</si>
  <si>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</si>
  <si>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</si>
  <si>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</si>
  <si>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</si>
  <si>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</si>
  <si>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</si>
  <si>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</si>
  <si>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</si>
  <si>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</si>
  <si>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</si>
  <si>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</si>
  <si>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</si>
  <si>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</si>
  <si>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</si>
  <si>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</si>
  <si>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</si>
  <si>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</si>
  <si>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</si>
  <si>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</si>
  <si>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</si>
  <si>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</si>
  <si>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</si>
  <si>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</si>
  <si>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</si>
  <si>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</si>
  <si>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</si>
  <si>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</si>
  <si>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</si>
  <si>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</si>
  <si>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</si>
  <si>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</si>
  <si>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</si>
  <si>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</si>
  <si>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</si>
  <si>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</si>
  <si>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</si>
  <si>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</si>
  <si>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</si>
  <si>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</si>
  <si>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</si>
  <si>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</si>
  <si>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</si>
  <si>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</si>
  <si>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</si>
  <si>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</si>
  <si>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</si>
  <si>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</si>
  <si>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</si>
  <si>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</si>
  <si>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</si>
  <si>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</si>
  <si>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</si>
  <si>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</si>
  <si>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</si>
  <si>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</si>
  <si>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</si>
  <si>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</si>
  <si>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</si>
  <si>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</si>
  <si>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</si>
  <si>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</si>
  <si>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</si>
  <si>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</si>
  <si>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</si>
  <si>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</si>
  <si>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</si>
  <si>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</si>
  <si>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</si>
  <si>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</si>
  <si>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</si>
  <si>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</si>
  <si>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</si>
  <si>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</si>
  <si>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</si>
  <si>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</si>
  <si>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</si>
  <si>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</si>
  <si>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</si>
  <si>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</si>
  <si>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</si>
  <si>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</si>
  <si>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</si>
  <si>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</si>
  <si>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</si>
  <si>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</si>
  <si>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</si>
  <si>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</si>
  <si>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</si>
  <si>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</si>
  <si>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</si>
  <si>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</si>
  <si>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</si>
  <si>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</si>
  <si>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</si>
  <si>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</si>
  <si>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</si>
  <si>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</si>
  <si>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</si>
  <si>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</si>
  <si>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</si>
  <si>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</si>
  <si>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</si>
  <si>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</si>
  <si>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</si>
  <si>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</si>
  <si>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</si>
  <si>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</si>
  <si>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</si>
  <si>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</si>
  <si>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</si>
  <si>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</si>
  <si>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</si>
  <si>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</si>
  <si>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</si>
  <si>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</si>
  <si>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</si>
  <si>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</si>
  <si>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</si>
  <si>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</si>
  <si>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</si>
  <si>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</si>
  <si>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</si>
  <si>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</si>
  <si>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</si>
  <si>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</si>
  <si>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</si>
  <si>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</si>
  <si>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</si>
  <si>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</si>
  <si>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</si>
  <si>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</si>
  <si>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</si>
  <si>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</si>
  <si>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</si>
  <si>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</si>
  <si>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</si>
  <si>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</si>
  <si>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</si>
  <si>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</si>
  <si>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</si>
  <si>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</si>
  <si>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</si>
  <si>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</si>
  <si>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</si>
  <si>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</si>
  <si>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</si>
  <si>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</si>
  <si>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</si>
  <si>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</si>
  <si>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</si>
  <si>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</si>
  <si>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</si>
  <si>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</si>
  <si>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</si>
  <si>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</si>
  <si>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</si>
  <si>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</si>
  <si>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</si>
  <si>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</si>
  <si>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</si>
  <si>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</si>
  <si>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</si>
  <si>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</si>
  <si>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</si>
  <si>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</si>
  <si>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</si>
  <si>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</si>
  <si>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</si>
  <si>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</si>
  <si>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</si>
  <si>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</si>
  <si>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</si>
  <si>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</si>
  <si>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</si>
  <si>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</si>
  <si>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</si>
  <si>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</si>
  <si>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</si>
  <si>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</si>
  <si>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</si>
  <si>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</si>
  <si>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</si>
  <si>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</si>
  <si>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</si>
  <si>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</si>
  <si>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</si>
  <si>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</si>
  <si>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</si>
  <si>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</si>
  <si>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</si>
  <si>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</si>
  <si>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</si>
  <si>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</si>
  <si>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</si>
  <si>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</si>
  <si>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</si>
  <si>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</si>
  <si>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</si>
  <si>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</si>
  <si>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</si>
  <si>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</si>
  <si>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</si>
  <si>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</si>
  <si>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</si>
  <si>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</si>
  <si>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</si>
  <si>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</si>
  <si>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</si>
  <si>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</si>
  <si>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</si>
  <si>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</si>
  <si>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</si>
  <si>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</si>
  <si>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</si>
  <si>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</si>
  <si>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</si>
  <si>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</si>
  <si>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</si>
  <si>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</si>
  <si>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</si>
  <si>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</si>
  <si>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</si>
  <si>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</si>
  <si>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</si>
  <si>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</si>
  <si>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</si>
  <si>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</si>
  <si>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</si>
  <si>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</si>
  <si>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</si>
  <si>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</si>
  <si>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</si>
  <si>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</si>
  <si>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</si>
  <si>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</si>
  <si>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</si>
  <si>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</si>
  <si>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</si>
  <si>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</si>
  <si>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</si>
  <si>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</si>
  <si>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</si>
  <si>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</si>
  <si>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</si>
  <si>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</si>
  <si>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</si>
  <si>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</si>
  <si>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</si>
  <si>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</si>
  <si>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</si>
  <si>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</si>
  <si>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</si>
  <si>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</si>
  <si>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</si>
  <si>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</si>
  <si>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</si>
  <si>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</si>
  <si>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</si>
  <si>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</si>
  <si>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</si>
  <si>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</si>
  <si>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</si>
  <si>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</si>
  <si>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</si>
  <si>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</si>
  <si>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</si>
  <si>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</si>
  <si>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</si>
  <si>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</si>
  <si>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</si>
  <si>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</si>
  <si>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</si>
  <si>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</si>
  <si>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</si>
  <si>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</si>
  <si>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</si>
  <si>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</si>
  <si>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</si>
  <si>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</si>
  <si>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</si>
  <si>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</si>
  <si>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</si>
  <si>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</si>
  <si>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</si>
  <si>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</si>
  <si>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</si>
  <si>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</si>
  <si>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</si>
  <si>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</si>
  <si>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</si>
  <si>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</si>
  <si>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</si>
  <si>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</si>
  <si>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</si>
  <si>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</si>
  <si>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</si>
  <si>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</si>
  <si>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</si>
  <si>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</si>
  <si>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</si>
  <si>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</si>
  <si>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</si>
  <si>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</si>
  <si>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</si>
  <si>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</si>
  <si>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</si>
  <si>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</si>
  <si>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</si>
  <si>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</si>
  <si>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</si>
  <si>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</si>
  <si>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</si>
  <si>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</si>
  <si>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</si>
  <si>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</si>
  <si>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</si>
  <si>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</si>
  <si>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</si>
  <si>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</si>
  <si>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</si>
  <si>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</si>
  <si>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</si>
  <si>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</si>
  <si>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</si>
  <si>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</si>
  <si>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</si>
  <si>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</si>
  <si>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</si>
  <si>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</si>
  <si>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</si>
  <si>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</si>
  <si>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</si>
  <si>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</si>
  <si>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</si>
  <si>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</si>
  <si>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</si>
  <si>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</si>
  <si>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</si>
  <si>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</si>
  <si>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</si>
  <si>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</si>
  <si>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</si>
  <si>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</si>
  <si>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</si>
  <si>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</si>
  <si>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</si>
  <si>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</si>
  <si>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</si>
  <si>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</si>
  <si>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</si>
  <si>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</si>
  <si>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</si>
  <si>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</si>
  <si>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</si>
  <si>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</si>
  <si>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</si>
  <si>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</si>
  <si>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</si>
  <si>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</si>
  <si>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</si>
  <si>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</si>
  <si>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</si>
  <si>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</si>
  <si>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</si>
  <si>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</si>
  <si>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</si>
  <si>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</si>
  <si>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</si>
  <si>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</si>
  <si>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</si>
  <si>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</si>
  <si>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</si>
  <si>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</si>
  <si>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</si>
  <si>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</si>
  <si>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</si>
  <si>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</si>
  <si>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</si>
  <si>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</si>
  <si>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</si>
  <si>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</si>
  <si>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</si>
  <si>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</si>
  <si>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</si>
  <si>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</si>
  <si>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</si>
  <si>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</si>
  <si>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</si>
  <si>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</si>
  <si>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</si>
  <si>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</si>
  <si>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</si>
  <si>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</si>
  <si>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</si>
  <si>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</si>
  <si>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</si>
  <si>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</si>
  <si>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</si>
  <si>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</si>
  <si>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</si>
  <si>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</si>
  <si>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</si>
  <si>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</si>
  <si>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</si>
  <si>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</si>
  <si>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</si>
  <si>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</si>
  <si>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</si>
  <si>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</si>
  <si>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</si>
  <si>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</si>
  <si>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</si>
  <si>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</si>
  <si>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</si>
  <si>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</si>
  <si>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</si>
  <si>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</si>
  <si>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</si>
  <si>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</si>
  <si>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</si>
  <si>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</si>
  <si>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</si>
  <si>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</si>
  <si>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</si>
  <si>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</si>
  <si>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</si>
  <si>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</si>
  <si>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</si>
  <si>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</si>
  <si>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</si>
  <si>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</si>
  <si>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</si>
  <si>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</si>
  <si>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</si>
  <si>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</si>
  <si>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</si>
  <si>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</si>
  <si>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</si>
  <si>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</si>
  <si>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</si>
  <si>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</si>
  <si>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</si>
  <si>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</si>
  <si>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</si>
  <si>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</si>
  <si>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</si>
  <si>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</si>
  <si>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</si>
  <si>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</si>
  <si>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</si>
  <si>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</si>
  <si>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</si>
  <si>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</si>
  <si>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</si>
  <si>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</si>
  <si>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</si>
  <si>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</si>
  <si>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</si>
  <si>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</si>
  <si>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</si>
  <si>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</si>
  <si>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</si>
  <si>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</si>
  <si>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</si>
  <si>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</si>
  <si>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</si>
  <si>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</si>
  <si>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</si>
  <si>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</si>
  <si>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</si>
  <si>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</si>
  <si>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</si>
  <si>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</si>
  <si>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</si>
  <si>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</si>
  <si>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</si>
  <si>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</si>
  <si>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</si>
  <si>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</si>
  <si>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</si>
  <si>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</si>
  <si>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</si>
  <si>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</si>
  <si>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</si>
  <si>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</si>
  <si>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</si>
  <si>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</si>
  <si>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</si>
  <si>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</si>
  <si>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</si>
  <si>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</si>
  <si>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</si>
  <si>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</si>
  <si>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</si>
  <si>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</si>
  <si>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</si>
  <si>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</si>
  <si>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</si>
  <si>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</si>
  <si>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</si>
  <si>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</si>
  <si>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</si>
  <si>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</si>
  <si>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</si>
  <si>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</si>
  <si>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</si>
  <si>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</si>
  <si>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</si>
  <si>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</si>
  <si>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</si>
  <si>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</si>
  <si>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</si>
  <si>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</si>
  <si>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</si>
  <si>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</si>
  <si>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</si>
  <si>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</si>
  <si>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</si>
  <si>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</si>
  <si>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</si>
  <si>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</si>
  <si>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</si>
  <si>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</si>
  <si>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</si>
  <si>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</si>
  <si>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</si>
  <si>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</si>
  <si>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</si>
  <si>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</si>
  <si>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</si>
  <si>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</si>
  <si>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</si>
  <si>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</si>
  <si>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</si>
  <si>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</si>
  <si>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</si>
  <si>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</si>
  <si>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</si>
  <si>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</si>
  <si>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</si>
  <si>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</si>
  <si>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</si>
  <si>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</si>
  <si>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</si>
  <si>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</si>
  <si>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</si>
  <si>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</si>
  <si>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</si>
  <si>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</si>
  <si>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</si>
  <si>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</si>
  <si>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</si>
  <si>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</si>
  <si>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</si>
  <si>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</si>
  <si>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</si>
  <si>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</si>
  <si>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</si>
  <si>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</si>
  <si>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</si>
  <si>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</si>
  <si>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</si>
  <si>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</si>
  <si>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</si>
  <si>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</si>
  <si>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</si>
  <si>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</si>
  <si>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</si>
  <si>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</si>
  <si>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</si>
  <si>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</si>
  <si>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</si>
  <si>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</si>
  <si>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</si>
  <si>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</si>
  <si>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</si>
  <si>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</si>
  <si>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</si>
  <si>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</si>
  <si>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</si>
  <si>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</si>
  <si>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</si>
  <si>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</si>
  <si>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</si>
  <si>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</si>
  <si>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</si>
  <si>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</si>
  <si>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</si>
  <si>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</si>
  <si>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</si>
  <si>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</si>
  <si>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</si>
  <si>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</si>
  <si>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</si>
  <si>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</si>
  <si>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</si>
  <si>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</si>
  <si>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</si>
  <si>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</si>
  <si>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</si>
  <si>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</si>
  <si>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</si>
  <si>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</si>
  <si>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</si>
  <si>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</si>
  <si>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</si>
  <si>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</si>
  <si>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</si>
  <si>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</si>
  <si>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</si>
  <si>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</si>
  <si>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</si>
  <si>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</si>
  <si>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</si>
  <si>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</si>
  <si>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</si>
  <si>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</si>
  <si>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</si>
  <si>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</si>
  <si>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</si>
  <si>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</si>
  <si>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</si>
  <si>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</si>
  <si>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</si>
  <si>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</si>
  <si>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</si>
  <si>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</si>
  <si>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</si>
  <si>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</si>
  <si>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</si>
  <si>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</si>
  <si>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</si>
  <si>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</si>
  <si>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</si>
  <si>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</si>
  <si>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</si>
  <si>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</si>
  <si>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</si>
  <si>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</si>
  <si>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</si>
  <si>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</si>
  <si>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</si>
  <si>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</si>
  <si>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</si>
  <si>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</si>
  <si>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</si>
  <si>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</si>
  <si>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</si>
  <si>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</si>
  <si>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</si>
  <si>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</si>
  <si>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</si>
  <si>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</si>
  <si>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</si>
  <si>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</si>
  <si>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</si>
  <si>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</si>
  <si>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</si>
  <si>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</si>
  <si>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</si>
  <si>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</si>
  <si>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</si>
  <si>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</si>
  <si>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</si>
  <si>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</si>
  <si>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</si>
  <si>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</si>
  <si>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</si>
  <si>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</si>
  <si>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</si>
  <si>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</si>
  <si>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</si>
  <si>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</si>
  <si>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</si>
  <si>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</si>
  <si>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</si>
  <si>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</si>
  <si>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</si>
  <si>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</si>
  <si>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</si>
  <si>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</si>
  <si>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</si>
  <si>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</si>
  <si>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</si>
  <si>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</si>
  <si>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</si>
  <si>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</si>
  <si>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</si>
  <si>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</si>
  <si>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</si>
  <si>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</si>
  <si>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</si>
  <si>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</si>
  <si>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</si>
  <si>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</si>
  <si>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</si>
  <si>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</si>
  <si>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</si>
  <si>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</si>
  <si>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</si>
  <si>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</si>
  <si>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</si>
  <si>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</si>
  <si>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</si>
  <si>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</si>
  <si>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</si>
  <si>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</si>
  <si>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</si>
  <si>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</si>
  <si>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</si>
  <si>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</si>
  <si>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</si>
  <si>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</si>
  <si>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</si>
  <si>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</si>
  <si>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</si>
  <si>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</si>
  <si>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</si>
  <si>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</si>
  <si>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</si>
  <si>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</si>
  <si>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</si>
  <si>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</si>
  <si>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</si>
  <si>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</si>
  <si>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</si>
  <si>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</si>
  <si>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</si>
  <si>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</si>
  <si>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</si>
  <si>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</si>
  <si>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</si>
  <si>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</si>
  <si>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</si>
  <si>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</si>
  <si>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</si>
  <si>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</si>
  <si>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</si>
  <si>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</si>
  <si>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</si>
  <si>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</si>
  <si>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</si>
  <si>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</si>
  <si>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</si>
  <si>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</si>
  <si>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</si>
  <si>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</si>
  <si>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</si>
  <si>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</si>
  <si>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</si>
  <si>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</si>
  <si>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</si>
  <si>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</si>
  <si>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</si>
  <si>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</si>
  <si>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</si>
  <si>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</si>
  <si>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</si>
  <si>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</si>
  <si>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</si>
  <si>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</si>
  <si>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</si>
  <si>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</si>
  <si>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</si>
  <si>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</si>
  <si>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</si>
  <si>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</si>
  <si>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</si>
  <si>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</si>
  <si>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</si>
  <si>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</si>
  <si>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</si>
  <si>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</si>
  <si>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</si>
  <si>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</si>
  <si>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</si>
  <si>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</si>
  <si>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</si>
  <si>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</si>
  <si>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</si>
  <si>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</si>
  <si>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</si>
  <si>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</si>
  <si>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</si>
  <si>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</si>
  <si>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</si>
  <si>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</si>
  <si>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</si>
  <si>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</si>
  <si>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</si>
  <si>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</si>
  <si>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</si>
  <si>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</si>
  <si>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</si>
  <si>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</si>
  <si>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</si>
  <si>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</si>
  <si>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</si>
  <si>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</si>
  <si>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</si>
  <si>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</si>
  <si>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</si>
  <si>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</si>
  <si>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</si>
  <si>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</si>
  <si>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</si>
  <si>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</si>
  <si>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</si>
  <si>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</si>
  <si>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</si>
  <si>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</si>
  <si>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</si>
  <si>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</si>
  <si>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</si>
  <si>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</si>
  <si>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</si>
  <si>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</si>
  <si>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</si>
  <si>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</si>
  <si>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</si>
  <si>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</si>
  <si>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</si>
  <si>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</si>
  <si>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</si>
  <si>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</si>
  <si>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</si>
  <si>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</si>
  <si>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</si>
  <si>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</si>
  <si>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</si>
  <si>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</si>
  <si>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</si>
  <si>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</si>
  <si>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</si>
  <si>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</si>
  <si>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</si>
  <si>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</si>
  <si>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</si>
  <si>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</si>
  <si>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</si>
  <si>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</si>
  <si>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</si>
  <si>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</si>
  <si>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</si>
  <si>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</si>
  <si>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</si>
  <si>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</si>
  <si>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</si>
  <si>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</si>
  <si>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</si>
  <si>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</si>
  <si>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</si>
  <si>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</si>
  <si>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</si>
  <si>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</si>
  <si>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</si>
  <si>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</si>
  <si>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</si>
  <si>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</si>
  <si>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</si>
  <si>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</si>
  <si>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</si>
  <si>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</si>
  <si>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</si>
  <si>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</si>
  <si>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</si>
  <si>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</si>
  <si>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</si>
  <si>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</si>
  <si>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</si>
  <si>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</si>
  <si>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</si>
  <si>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</si>
  <si>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</si>
  <si>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</si>
  <si>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</si>
  <si>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</si>
  <si>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</si>
  <si>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</si>
  <si>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</si>
  <si>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</si>
  <si>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</si>
  <si>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</si>
  <si>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</si>
  <si>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</si>
  <si>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</si>
  <si>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</si>
  <si>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</si>
  <si>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</si>
  <si>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</si>
  <si>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</si>
  <si>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</si>
  <si>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</si>
  <si>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</si>
  <si>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</si>
  <si>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</si>
  <si>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</si>
  <si>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</si>
  <si>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</si>
  <si>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</si>
  <si>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</si>
  <si>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</si>
  <si>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</si>
  <si>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</si>
  <si>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</si>
  <si>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</si>
  <si>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</si>
  <si>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</si>
  <si>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</si>
  <si>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</si>
  <si>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</si>
  <si>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</si>
  <si>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</si>
  <si>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</si>
  <si>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</si>
  <si>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</si>
  <si>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</si>
  <si>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</si>
  <si>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</si>
  <si>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</si>
  <si>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</si>
  <si>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</si>
  <si>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</si>
  <si>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</si>
  <si>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</si>
  <si>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</si>
  <si>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</si>
  <si>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</si>
  <si>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</si>
  <si>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</si>
  <si>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</si>
  <si>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</si>
  <si>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</si>
  <si>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</si>
  <si>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</si>
  <si>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</si>
  <si>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</si>
  <si>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</si>
  <si>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</si>
  <si>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</si>
  <si>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</si>
  <si>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</si>
  <si>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</si>
  <si>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</si>
  <si>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</si>
  <si>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</si>
  <si>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</si>
  <si>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</si>
  <si>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</si>
  <si>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</si>
  <si>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</si>
  <si>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</si>
  <si>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</si>
  <si>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</si>
  <si>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</si>
  <si>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</si>
  <si>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</si>
  <si>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</si>
  <si>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</si>
  <si>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</si>
  <si>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</si>
  <si>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</si>
  <si>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</si>
  <si>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</si>
  <si>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</si>
  <si>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</si>
  <si>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</si>
  <si>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</si>
  <si>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</si>
  <si>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</si>
  <si>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</si>
  <si>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</si>
  <si>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</si>
  <si>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</si>
  <si>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</si>
  <si>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</si>
  <si>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</si>
  <si>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</si>
  <si>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</si>
  <si>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</si>
  <si>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</si>
  <si>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</si>
  <si>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</si>
  <si>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</si>
  <si>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</si>
  <si>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</si>
  <si>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</si>
  <si>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</si>
  <si>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</si>
  <si>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</si>
  <si>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</si>
  <si>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</si>
  <si>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</si>
  <si>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</si>
  <si>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</si>
  <si>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</si>
  <si>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</si>
  <si>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</si>
  <si>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</si>
  <si>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</si>
  <si>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</si>
  <si>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</si>
  <si>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</si>
  <si>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</si>
  <si>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</si>
  <si>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</si>
  <si>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</si>
  <si>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</si>
  <si>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</si>
  <si>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</si>
  <si>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</si>
  <si>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</si>
  <si>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</si>
  <si>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</si>
  <si>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</si>
  <si>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</si>
  <si>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</si>
  <si>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</si>
  <si>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</si>
  <si>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</si>
  <si>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</si>
  <si>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</si>
  <si>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</si>
  <si>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</si>
  <si>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</si>
  <si>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</si>
  <si>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</si>
  <si>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</si>
  <si>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</si>
  <si>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</si>
  <si>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</si>
  <si>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</si>
  <si>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</si>
  <si>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</si>
  <si>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</si>
  <si>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</si>
  <si>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</si>
  <si>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</si>
  <si>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</si>
  <si>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</si>
  <si>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</si>
  <si>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</si>
  <si>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</si>
  <si>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</si>
  <si>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</si>
  <si>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</si>
  <si>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</si>
  <si>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</si>
  <si>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</si>
  <si>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</si>
  <si>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</si>
  <si>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</si>
  <si>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</si>
  <si>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</si>
  <si>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</si>
  <si>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</si>
  <si>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</si>
  <si>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</si>
  <si>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</si>
  <si>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</si>
  <si>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</si>
  <si>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</si>
  <si>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</si>
  <si>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</si>
  <si>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</si>
  <si>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</si>
  <si>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</si>
  <si>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</si>
  <si>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</si>
  <si>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</si>
  <si>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</si>
  <si>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</si>
  <si>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</si>
  <si>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</si>
  <si>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</si>
  <si>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</si>
  <si>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</si>
  <si>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</si>
  <si>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</si>
  <si>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</si>
  <si>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</si>
  <si>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</si>
  <si>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</si>
  <si>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</si>
  <si>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</si>
  <si>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</si>
  <si>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</si>
  <si>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</si>
  <si>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</si>
  <si>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</si>
  <si>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</si>
  <si>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</si>
  <si>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</si>
  <si>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</si>
  <si>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</si>
  <si>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</si>
  <si>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</si>
  <si>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</si>
  <si>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</si>
  <si>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</si>
  <si>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</si>
  <si>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</si>
  <si>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</si>
  <si>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</si>
  <si>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</si>
  <si>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</si>
  <si>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</si>
  <si>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</si>
  <si>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</si>
  <si>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</si>
  <si>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</si>
  <si>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</si>
  <si>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</si>
  <si>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</si>
  <si>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</si>
  <si>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</si>
  <si>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</si>
  <si>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</si>
  <si>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</si>
  <si>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</si>
  <si>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</si>
  <si>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</si>
  <si>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</si>
  <si>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</si>
  <si>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</si>
  <si>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</si>
  <si>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</si>
  <si>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</si>
  <si>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</si>
  <si>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</si>
  <si>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</si>
  <si>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</si>
  <si>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</si>
  <si>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</si>
  <si>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</si>
  <si>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</si>
  <si>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</si>
  <si>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</si>
  <si>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</si>
  <si>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</si>
  <si>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</si>
  <si>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</si>
  <si>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</si>
  <si>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</si>
  <si>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</si>
  <si>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</si>
  <si>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</si>
  <si>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</si>
  <si>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</si>
  <si>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</si>
  <si>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</si>
  <si>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</si>
  <si>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</si>
  <si>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</si>
  <si>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</si>
  <si>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</si>
  <si>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</si>
  <si>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</si>
  <si>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</si>
  <si>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</si>
  <si>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</si>
  <si>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</si>
  <si>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</si>
  <si>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</si>
  <si>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</si>
  <si>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</si>
  <si>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</si>
  <si>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</si>
  <si>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</si>
  <si>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</si>
  <si>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</si>
  <si>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</si>
  <si>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</si>
  <si>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</si>
  <si>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</si>
  <si>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</si>
  <si>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</si>
  <si>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</si>
  <si>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</si>
  <si>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</si>
  <si>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</si>
  <si>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</si>
  <si>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</si>
  <si>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</si>
  <si>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</si>
  <si>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</si>
  <si>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</si>
  <si>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</si>
  <si>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</si>
  <si>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</si>
  <si>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</si>
  <si>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</si>
  <si>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</si>
  <si>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</si>
  <si>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</si>
  <si>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</si>
  <si>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</si>
  <si>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</si>
  <si>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</si>
  <si>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</si>
  <si>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</si>
  <si>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</si>
  <si>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</si>
  <si>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</si>
  <si>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</si>
  <si>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</si>
  <si>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</si>
  <si>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</si>
  <si>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</si>
  <si>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</si>
  <si>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</si>
  <si>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</si>
  <si>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</si>
  <si>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</si>
  <si>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</si>
  <si>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</si>
  <si>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</si>
  <si>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</si>
  <si>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</si>
  <si>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</si>
  <si>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</si>
  <si>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</si>
  <si>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</si>
  <si>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</si>
  <si>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</si>
  <si>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</si>
  <si>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</si>
  <si>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</si>
  <si>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</si>
  <si>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</si>
  <si>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</si>
  <si>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</si>
  <si>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</si>
  <si>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</si>
  <si>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</si>
  <si>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</si>
  <si>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</si>
  <si>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</si>
  <si>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</si>
  <si>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</si>
  <si>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</si>
  <si>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</si>
  <si>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</si>
  <si>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</si>
  <si>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</si>
  <si>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</si>
  <si>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</si>
  <si>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</si>
  <si>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</si>
  <si>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</si>
  <si>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</si>
  <si>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</si>
  <si>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</si>
  <si>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</si>
  <si>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</si>
  <si>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</si>
  <si>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</si>
  <si>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</si>
  <si>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</si>
  <si>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</si>
  <si>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</si>
  <si>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</si>
  <si>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</si>
  <si>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</si>
  <si>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</si>
  <si>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</si>
  <si>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</si>
  <si>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</si>
  <si>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</si>
  <si>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</si>
  <si>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</si>
  <si>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</si>
  <si>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</si>
  <si>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</si>
  <si>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</si>
  <si>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</si>
  <si>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</si>
  <si>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</si>
  <si>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</si>
  <si>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</si>
  <si>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</si>
  <si>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</si>
  <si>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</si>
  <si>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</si>
  <si>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</si>
  <si>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</si>
  <si>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</si>
  <si>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</si>
  <si>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</si>
  <si>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</si>
  <si>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</si>
  <si>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</si>
  <si>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</si>
  <si>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</si>
  <si>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</si>
  <si>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</si>
  <si>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</si>
  <si>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</si>
  <si>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</si>
  <si>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</si>
  <si>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</si>
  <si>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</si>
  <si>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</si>
  <si>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</si>
  <si>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</si>
  <si>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</si>
  <si>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</si>
  <si>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</si>
  <si>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</si>
  <si>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</si>
  <si>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</si>
  <si>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</si>
  <si>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</si>
  <si>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</si>
  <si>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</si>
  <si>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</si>
  <si>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</si>
  <si>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</si>
  <si>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</si>
  <si>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</si>
  <si>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</si>
  <si>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</si>
  <si>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</si>
  <si>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</si>
  <si>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</si>
  <si>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</si>
  <si>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</si>
  <si>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</si>
  <si>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</si>
  <si>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</si>
  <si>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</si>
  <si>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</si>
  <si>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</si>
  <si>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</si>
  <si>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</si>
  <si>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</si>
  <si>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</si>
  <si>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</si>
  <si>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</si>
  <si>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</si>
  <si>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</si>
  <si>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</si>
  <si>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</si>
  <si>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</si>
  <si>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</si>
  <si>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</si>
  <si>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</si>
  <si>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</si>
  <si>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</si>
  <si>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</si>
  <si>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</si>
  <si>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</si>
  <si>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</si>
  <si>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</si>
  <si>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</si>
  <si>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</si>
  <si>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</si>
  <si>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</si>
  <si>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</si>
  <si>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</si>
  <si>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</si>
  <si>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</si>
  <si>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</si>
  <si>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</si>
  <si>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</si>
  <si>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</si>
  <si>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</si>
  <si>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</si>
  <si>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</si>
  <si>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</si>
  <si>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</si>
  <si>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</si>
  <si>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</si>
  <si>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</si>
  <si>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</si>
  <si>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</si>
  <si>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</si>
  <si>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</si>
  <si>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</si>
  <si>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</si>
  <si>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</si>
  <si>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</si>
  <si>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</si>
  <si>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</si>
  <si>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</si>
  <si>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</si>
  <si>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</si>
  <si>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</si>
  <si>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</si>
  <si>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</si>
  <si>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</si>
  <si>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</si>
  <si>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</si>
  <si>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</si>
  <si>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</si>
  <si>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</si>
  <si>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</si>
  <si>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</si>
  <si>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</si>
  <si>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</si>
  <si>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</si>
  <si>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</si>
  <si>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</si>
  <si>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</si>
  <si>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</si>
  <si>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</si>
  <si>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</si>
  <si>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</si>
  <si>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</si>
  <si>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</si>
  <si>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</si>
  <si>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</si>
  <si>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</si>
  <si>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</si>
  <si>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</si>
  <si>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</si>
  <si>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</si>
  <si>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</si>
  <si>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</si>
  <si>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</si>
  <si>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</si>
  <si>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</si>
  <si>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</si>
  <si>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</si>
  <si>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</si>
  <si>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</si>
  <si>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</si>
  <si>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</si>
  <si>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</si>
  <si>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</si>
  <si>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</si>
  <si>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</si>
  <si>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</si>
  <si>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</si>
  <si>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</si>
  <si>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</si>
  <si>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</si>
  <si>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</si>
  <si>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</si>
  <si>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</si>
  <si>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</si>
  <si>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</si>
  <si>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</si>
  <si>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</si>
  <si>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</si>
  <si>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</si>
  <si>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</si>
  <si>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</si>
  <si>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</si>
  <si>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</si>
  <si>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</si>
  <si>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</si>
  <si>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</si>
  <si>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</si>
  <si>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</si>
  <si>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</si>
  <si>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</si>
  <si>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</si>
  <si>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</si>
  <si>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</si>
  <si>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</si>
  <si>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</si>
  <si>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</si>
  <si>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</si>
  <si>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</si>
  <si>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</si>
  <si>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</si>
  <si>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</si>
  <si>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</si>
  <si>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</si>
  <si>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</si>
  <si>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</si>
  <si>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</si>
  <si>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</si>
  <si>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</si>
  <si>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</si>
  <si>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</si>
  <si>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</si>
  <si>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</si>
  <si>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</si>
  <si>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</si>
  <si>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</si>
  <si>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</si>
  <si>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</si>
  <si>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</si>
  <si>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</si>
  <si>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</si>
  <si>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</si>
  <si>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</si>
  <si>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</si>
  <si>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</si>
  <si>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</si>
  <si>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</si>
  <si>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</si>
  <si>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</si>
  <si>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</si>
  <si>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</si>
  <si>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</si>
  <si>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</si>
  <si>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</si>
  <si>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</si>
  <si>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</si>
  <si>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</si>
  <si>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</si>
  <si>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</si>
  <si>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</si>
  <si>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</si>
  <si>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</si>
  <si>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</si>
  <si>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</si>
  <si>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</si>
  <si>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</si>
  <si>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</si>
  <si>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</si>
  <si>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</si>
  <si>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</si>
  <si>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</si>
  <si>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</si>
  <si>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</si>
  <si>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</si>
  <si>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</si>
  <si>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</si>
  <si>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</si>
  <si>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</si>
  <si>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</si>
  <si>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</si>
  <si>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</si>
  <si>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</si>
  <si>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</si>
  <si>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</si>
  <si>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</si>
  <si>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</si>
  <si>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</si>
  <si>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</si>
  <si>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</si>
  <si>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</si>
  <si>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</si>
  <si>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</si>
  <si>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</si>
  <si>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</si>
  <si>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</si>
  <si>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</si>
  <si>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</si>
  <si>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</si>
  <si>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</si>
  <si>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</si>
  <si>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</si>
  <si>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</si>
  <si>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</si>
  <si>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</si>
  <si>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</si>
  <si>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</si>
  <si>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</si>
  <si>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</si>
  <si>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</si>
  <si>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</si>
  <si>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</si>
  <si>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</si>
  <si>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</si>
  <si>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</si>
  <si>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</si>
  <si>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</si>
  <si>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</si>
  <si>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</si>
  <si>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</si>
  <si>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</si>
  <si>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</si>
  <si>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</si>
  <si>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</si>
  <si>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</si>
  <si>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</si>
  <si>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</si>
  <si>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</si>
  <si>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</si>
  <si>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</si>
  <si>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</si>
  <si>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</si>
  <si>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</si>
  <si>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</si>
  <si>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</si>
  <si>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</si>
  <si>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</si>
  <si>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</si>
  <si>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</si>
  <si>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</si>
  <si>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</si>
  <si>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</si>
  <si>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</si>
  <si>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</si>
  <si>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</si>
  <si>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</si>
  <si>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</si>
  <si>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</si>
  <si>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</si>
  <si>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</si>
  <si>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</si>
  <si>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</si>
  <si>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</si>
  <si>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</si>
  <si>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</si>
  <si>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</si>
  <si>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</si>
  <si>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</si>
  <si>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</si>
  <si>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</si>
  <si>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</si>
  <si>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</si>
  <si>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</si>
  <si>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</si>
  <si>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</si>
  <si>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</si>
  <si>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</si>
  <si>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</si>
  <si>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</si>
  <si>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</si>
  <si>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</si>
  <si>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</si>
  <si>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</si>
  <si>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</si>
  <si>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</si>
  <si>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</si>
  <si>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</si>
  <si>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</si>
  <si>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</si>
  <si>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</si>
  <si>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</si>
  <si>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</si>
  <si>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</si>
  <si>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</si>
  <si>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</si>
  <si>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</si>
  <si>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</si>
  <si>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</si>
  <si>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</si>
  <si>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</si>
  <si>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</si>
  <si>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</si>
  <si>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</si>
  <si>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</si>
  <si>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</si>
  <si>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</si>
  <si>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</si>
  <si>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</si>
  <si>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</si>
  <si>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</si>
  <si>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</si>
  <si>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</si>
  <si>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</si>
  <si>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</si>
  <si>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</si>
  <si>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</si>
  <si>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</si>
  <si>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</si>
  <si>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</si>
  <si>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</si>
  <si>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</si>
  <si>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</si>
  <si>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</si>
  <si>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</si>
  <si>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</si>
  <si>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</si>
  <si>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</si>
  <si>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</si>
  <si>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</si>
  <si>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</si>
  <si>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</si>
  <si>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</si>
  <si>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</si>
  <si>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</si>
  <si>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</si>
  <si>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</si>
  <si>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</si>
  <si>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</si>
  <si>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</si>
  <si>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</si>
  <si>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</si>
  <si>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</si>
  <si>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</si>
  <si>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</si>
  <si>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</si>
  <si>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</si>
  <si>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</si>
  <si>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</si>
  <si>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</si>
  <si>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</si>
  <si>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</si>
  <si>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</si>
  <si>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</si>
  <si>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</si>
  <si>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</si>
  <si>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</si>
  <si>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</si>
  <si>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</si>
  <si>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</si>
  <si>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</si>
  <si>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</si>
  <si>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</si>
  <si>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</si>
  <si>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</si>
  <si>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</si>
  <si>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</si>
  <si>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</si>
  <si>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</si>
  <si>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</si>
  <si>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</si>
  <si>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</si>
  <si>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</si>
  <si>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</si>
  <si>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</si>
  <si>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</si>
  <si>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</si>
  <si>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</si>
  <si>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</si>
  <si>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</si>
  <si>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</si>
  <si>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</si>
  <si>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</si>
  <si>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</si>
  <si>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</si>
  <si>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</si>
  <si>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</si>
  <si>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</si>
  <si>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</si>
  <si>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</si>
  <si>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</si>
  <si>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</si>
  <si>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</si>
  <si>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</si>
  <si>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</si>
  <si>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</si>
  <si>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</si>
  <si>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</si>
  <si>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</si>
  <si>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</si>
  <si>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</si>
  <si>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</si>
  <si>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</si>
  <si>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</si>
  <si>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</si>
  <si>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</si>
  <si>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</si>
  <si>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</si>
  <si>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</si>
  <si>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</si>
  <si>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</si>
  <si>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</si>
  <si>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</si>
  <si>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</si>
  <si>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</si>
  <si>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</si>
  <si>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</si>
  <si>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</si>
  <si>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</si>
  <si>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</si>
  <si>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</si>
  <si>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</si>
  <si>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</si>
  <si>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</si>
  <si>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</si>
  <si>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</si>
  <si>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</si>
  <si>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</si>
  <si>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</si>
  <si>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</si>
  <si>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</si>
  <si>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</si>
  <si>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</si>
  <si>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</si>
  <si>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</si>
  <si>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</si>
  <si>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</si>
  <si>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</si>
  <si>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</si>
  <si>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</si>
  <si>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</si>
  <si>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</si>
  <si>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</si>
  <si>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</si>
  <si>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</si>
  <si>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</si>
  <si>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</si>
  <si>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</si>
  <si>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</si>
  <si>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</si>
  <si>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</si>
  <si>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</si>
  <si>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</si>
  <si>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</si>
  <si>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</si>
  <si>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</si>
  <si>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</si>
  <si>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</si>
  <si>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</si>
  <si>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</si>
  <si>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</si>
  <si>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</si>
  <si>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</si>
  <si>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</si>
  <si>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</si>
  <si>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</si>
  <si>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</si>
  <si>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</si>
  <si>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</si>
  <si>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</si>
  <si>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</si>
  <si>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</si>
  <si>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</si>
  <si>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</si>
  <si>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</si>
  <si>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</si>
  <si>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</si>
  <si>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</si>
  <si>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</si>
  <si>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</si>
  <si>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</si>
  <si>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</si>
  <si>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</si>
  <si>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</si>
  <si>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</si>
  <si>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</si>
  <si>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</si>
  <si>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</si>
  <si>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</si>
  <si>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</si>
  <si>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</si>
  <si>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</si>
  <si>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</si>
  <si>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</si>
  <si>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</si>
  <si>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</si>
  <si>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</si>
  <si>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</si>
  <si>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</si>
  <si>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</si>
  <si>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</si>
  <si>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</si>
  <si>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</si>
  <si>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</si>
  <si>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</si>
  <si>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</si>
  <si>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</si>
  <si>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</si>
  <si>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</si>
  <si>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</si>
  <si>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</si>
  <si>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</si>
  <si>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</si>
  <si>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</si>
  <si>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</si>
  <si>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</si>
  <si>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</si>
  <si>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</si>
  <si>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</si>
  <si>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</si>
  <si>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</si>
  <si>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</si>
  <si>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</si>
  <si>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</si>
  <si>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</si>
  <si>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</si>
  <si>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</si>
  <si>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</si>
  <si>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</si>
  <si>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</si>
  <si>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</si>
  <si>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</si>
  <si>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</si>
  <si>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</si>
  <si>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</si>
  <si>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</si>
  <si>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</si>
  <si>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</si>
  <si>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</si>
  <si>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</si>
  <si>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</si>
  <si>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</si>
  <si>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</si>
  <si>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</si>
  <si>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</si>
  <si>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</si>
  <si>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</si>
  <si>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</si>
  <si>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</si>
  <si>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</si>
  <si>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</si>
  <si>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</si>
  <si>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</si>
  <si>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</si>
  <si>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</si>
  <si>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</si>
  <si>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</si>
  <si>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</si>
  <si>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</si>
  <si>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</si>
  <si>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</si>
  <si>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</si>
  <si>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</si>
  <si>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</si>
  <si>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</si>
  <si>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</si>
  <si>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</si>
  <si>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</si>
  <si>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</si>
  <si>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</si>
  <si>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</si>
  <si>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</si>
  <si>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</si>
  <si>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</si>
  <si>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</si>
  <si>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</si>
  <si>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</si>
  <si>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</si>
  <si>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</si>
  <si>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</si>
  <si>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</si>
  <si>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</si>
  <si>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</si>
  <si>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</si>
  <si>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</si>
  <si>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</si>
  <si>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</si>
  <si>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</si>
  <si>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</si>
  <si>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</si>
  <si>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</si>
  <si>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</si>
  <si>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</si>
  <si>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</si>
  <si>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</si>
  <si>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</si>
  <si>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</si>
  <si>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</si>
  <si>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</si>
  <si>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</si>
  <si>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</si>
  <si>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</si>
  <si>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</si>
  <si>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</si>
  <si>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</si>
  <si>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</si>
  <si>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</si>
  <si>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</si>
  <si>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</si>
  <si>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</si>
  <si>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</si>
  <si>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</si>
  <si>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</si>
  <si>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</si>
  <si>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</si>
  <si>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</si>
  <si>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</si>
  <si>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</si>
  <si>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</si>
  <si>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</si>
  <si>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</si>
  <si>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</si>
  <si>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</si>
  <si>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</si>
  <si>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</si>
  <si>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</si>
  <si>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</si>
  <si>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</si>
  <si>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</si>
  <si>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</si>
  <si>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</si>
  <si>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</si>
  <si>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</si>
  <si>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</si>
  <si>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</si>
  <si>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</si>
  <si>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</si>
  <si>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</si>
  <si>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</si>
  <si>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</si>
  <si>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</si>
  <si>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</si>
  <si>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</si>
  <si>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</si>
  <si>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</si>
  <si>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</si>
  <si>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</si>
  <si>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</si>
  <si>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</si>
  <si>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</si>
  <si>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</si>
  <si>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</si>
  <si>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</si>
  <si>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</si>
  <si>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</si>
  <si>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</si>
  <si>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</si>
  <si>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</si>
  <si>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</si>
  <si>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</si>
  <si>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</si>
  <si>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</si>
  <si>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</si>
  <si>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</si>
  <si>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</si>
  <si>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</si>
  <si>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</si>
  <si>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</si>
  <si>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</si>
  <si>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</si>
  <si>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</si>
  <si>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</si>
  <si>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</si>
  <si>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</si>
  <si>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</si>
  <si>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</si>
  <si>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</si>
  <si>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</si>
  <si>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</si>
  <si>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</si>
  <si>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</si>
  <si>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</si>
  <si>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</si>
  <si>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</si>
  <si>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</si>
  <si>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</si>
  <si>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</si>
  <si>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</si>
  <si>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</si>
  <si>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</si>
  <si>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</si>
  <si>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</si>
  <si>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</si>
  <si>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</si>
  <si>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</si>
  <si>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</si>
  <si>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</si>
  <si>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</si>
  <si>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</si>
  <si>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</si>
  <si>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</si>
  <si>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</si>
  <si>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</si>
  <si>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</si>
  <si>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</si>
  <si>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</si>
  <si>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</si>
  <si>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</si>
  <si>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</si>
  <si>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</si>
  <si>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</si>
  <si>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</si>
  <si>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</si>
  <si>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</si>
  <si>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</si>
  <si>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</si>
  <si>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</si>
  <si>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</si>
  <si>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</si>
  <si>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</si>
  <si>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</si>
  <si>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</si>
  <si>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</si>
  <si>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</si>
  <si>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</si>
  <si>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</si>
  <si>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</si>
  <si>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</si>
  <si>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</si>
  <si>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</si>
  <si>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</si>
  <si>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</si>
  <si>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</si>
  <si>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</si>
  <si>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</si>
  <si>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</si>
  <si>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</si>
  <si>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</si>
  <si>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</si>
  <si>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</si>
  <si>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</si>
  <si>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</si>
  <si>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</si>
  <si>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</si>
  <si>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</si>
  <si>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</si>
  <si>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</si>
  <si>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</si>
  <si>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</si>
  <si>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</si>
  <si>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</si>
  <si>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</si>
  <si>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</si>
  <si>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</si>
  <si>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</si>
  <si>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</si>
  <si>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</si>
  <si>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</si>
  <si>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</si>
  <si>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</si>
  <si>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</si>
  <si>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</si>
  <si>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</si>
  <si>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</si>
  <si>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</si>
  <si>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</si>
  <si>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</si>
  <si>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</si>
  <si>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</si>
  <si>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</si>
  <si>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</si>
  <si>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</si>
  <si>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</si>
  <si>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</si>
  <si>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</si>
  <si>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</si>
  <si>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</si>
  <si>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</si>
  <si>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</si>
  <si>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</si>
  <si>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</si>
  <si>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</si>
  <si>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</si>
  <si>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</si>
  <si>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</si>
  <si>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</si>
  <si>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</si>
  <si>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</si>
  <si>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</si>
  <si>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</si>
  <si>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</si>
  <si>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</si>
  <si>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</si>
  <si>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</si>
  <si>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</si>
  <si>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</si>
  <si>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</si>
  <si>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</si>
  <si>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</si>
  <si>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</si>
  <si>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</si>
  <si>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</si>
  <si>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</si>
  <si>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</si>
  <si>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</si>
  <si>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</si>
  <si>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</si>
  <si>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</si>
  <si>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</si>
  <si>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</si>
  <si>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</si>
  <si>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</si>
  <si>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</si>
  <si>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</si>
  <si>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</si>
  <si>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</si>
  <si>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</si>
  <si>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</si>
  <si>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</si>
  <si>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</si>
  <si>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</si>
  <si>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</si>
  <si>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</si>
  <si>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</si>
  <si>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</si>
  <si>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</si>
  <si>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</si>
  <si>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</si>
  <si>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</si>
  <si>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</si>
  <si>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</si>
  <si>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</si>
  <si>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</si>
  <si>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</si>
  <si>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</si>
  <si>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</si>
  <si>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</si>
  <si>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</si>
  <si>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</si>
  <si>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</si>
  <si>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</si>
  <si>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</si>
  <si>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</si>
  <si>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</si>
  <si>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</si>
  <si>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</si>
  <si>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</si>
  <si>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</si>
  <si>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</si>
  <si>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</si>
  <si>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</si>
  <si>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</si>
  <si>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</si>
  <si>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</si>
  <si>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</si>
  <si>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</si>
  <si>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</si>
  <si>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</si>
  <si>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</si>
  <si>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</si>
  <si>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</si>
  <si>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</si>
  <si>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</si>
  <si>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</si>
  <si>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</si>
  <si>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</si>
  <si>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</si>
  <si>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</si>
  <si>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</si>
  <si>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</si>
  <si>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</si>
  <si>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</si>
  <si>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</si>
  <si>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</si>
  <si>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</si>
  <si>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</si>
  <si>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</si>
  <si>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</si>
  <si>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</si>
  <si>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</si>
  <si>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</si>
  <si>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</si>
  <si>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</si>
  <si>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</si>
  <si>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</si>
  <si>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</si>
  <si>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</si>
  <si>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</si>
  <si>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</si>
  <si>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</si>
  <si>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</si>
  <si>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</si>
  <si>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</si>
  <si>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</si>
  <si>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</si>
  <si>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</si>
  <si>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</si>
  <si>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</si>
  <si>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</si>
  <si>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</si>
  <si>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</si>
  <si>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</si>
  <si>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</si>
  <si>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</si>
  <si>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</si>
  <si>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</si>
  <si>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</si>
  <si>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</si>
  <si>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</si>
  <si>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</si>
  <si>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</si>
  <si>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</si>
  <si>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</si>
  <si>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</si>
  <si>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</si>
  <si>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</si>
  <si>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</si>
  <si>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</si>
  <si>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</si>
  <si>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</si>
  <si>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</si>
  <si>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</si>
  <si>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</si>
  <si>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</si>
  <si>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</si>
  <si>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</si>
  <si>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</si>
  <si>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</si>
  <si>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</si>
  <si>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</si>
  <si>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</si>
  <si>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</si>
  <si>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</si>
  <si>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</si>
  <si>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</si>
  <si>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</si>
  <si>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</si>
  <si>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</si>
  <si>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</si>
  <si>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</si>
  <si>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</si>
  <si>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</si>
  <si>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</si>
  <si>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</si>
  <si>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</si>
  <si>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</si>
  <si>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</si>
  <si>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</si>
  <si>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</si>
  <si>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</si>
  <si>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</si>
  <si>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</si>
  <si>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</si>
  <si>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</si>
  <si>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</si>
  <si>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</si>
  <si>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</si>
  <si>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</si>
  <si>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</si>
  <si>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</si>
  <si>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</si>
  <si>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</si>
  <si>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</si>
  <si>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</si>
  <si>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</si>
  <si>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</si>
  <si>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</si>
  <si>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</si>
  <si>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</si>
  <si>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</si>
  <si>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</si>
  <si>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</si>
  <si>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</si>
  <si>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</si>
  <si>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</si>
  <si>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</si>
  <si>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</si>
  <si>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</si>
  <si>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</si>
  <si>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</si>
  <si>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</si>
  <si>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</si>
  <si>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</si>
  <si>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</si>
  <si>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</si>
  <si>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</si>
  <si>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</si>
  <si>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</si>
  <si>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</si>
  <si>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</si>
  <si>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</si>
  <si>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</si>
  <si>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</si>
  <si>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</si>
  <si>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</si>
  <si>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</si>
  <si>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</si>
  <si>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</si>
  <si>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</si>
  <si>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</si>
  <si>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</si>
  <si>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</si>
  <si>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</si>
  <si>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</si>
  <si>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</si>
  <si>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</si>
  <si>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</si>
  <si>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</si>
  <si>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</si>
  <si>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</si>
  <si>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</si>
  <si>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</si>
  <si>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</si>
  <si>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</si>
  <si>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</si>
  <si>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</si>
  <si>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</si>
  <si>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</si>
  <si>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</si>
  <si>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</si>
  <si>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</si>
  <si>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</si>
  <si>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</si>
  <si>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</si>
  <si>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</si>
  <si>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</si>
  <si>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</si>
  <si>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</si>
  <si>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</si>
  <si>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</si>
  <si>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</si>
  <si>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</si>
  <si>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</si>
  <si>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</si>
  <si>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</si>
  <si>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</si>
  <si>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</si>
  <si>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</si>
  <si>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</si>
  <si>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</si>
  <si>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</si>
  <si>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</si>
  <si>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</si>
  <si>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</si>
  <si>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</si>
  <si>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</si>
  <si>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</si>
  <si>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</si>
  <si>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</si>
  <si>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</si>
  <si>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</si>
  <si>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</si>
  <si>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</si>
  <si>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</si>
  <si>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</si>
  <si>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</si>
  <si>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</si>
  <si>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</si>
  <si>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</si>
  <si>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</si>
  <si>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</si>
  <si>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</si>
  <si>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</si>
  <si>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</si>
  <si>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</si>
  <si>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</si>
  <si>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</si>
  <si>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</si>
  <si>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</si>
  <si>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</si>
  <si>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</si>
  <si>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</si>
  <si>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</si>
  <si>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</si>
  <si>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</si>
  <si>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</si>
  <si>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</si>
  <si>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</si>
  <si>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</si>
  <si>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</si>
  <si>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</si>
  <si>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</si>
  <si>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</si>
  <si>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</si>
  <si>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</si>
  <si>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</si>
  <si>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</si>
  <si>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</si>
  <si>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</si>
  <si>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</si>
  <si>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</si>
  <si>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</si>
  <si>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</si>
  <si>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</si>
  <si>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</si>
  <si>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</si>
  <si>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</si>
  <si>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</si>
  <si>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</si>
  <si>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</si>
  <si>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</si>
  <si>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</si>
  <si>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</si>
  <si>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</si>
  <si>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</si>
  <si>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</si>
  <si>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</si>
  <si>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</si>
  <si>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</si>
  <si>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</si>
  <si>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</si>
  <si>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</si>
  <si>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</si>
  <si>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</si>
  <si>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</si>
  <si>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</si>
  <si>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</si>
  <si>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</si>
  <si>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</si>
  <si>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</si>
  <si>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</si>
  <si>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</si>
  <si>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</si>
  <si>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</si>
  <si>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</si>
  <si>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</si>
  <si>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</si>
  <si>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</si>
  <si>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</si>
  <si>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</si>
  <si>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</si>
  <si>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</si>
  <si>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</si>
  <si>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</si>
  <si>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</si>
  <si>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</si>
  <si>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</si>
  <si>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</si>
  <si>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</si>
  <si>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</si>
  <si>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</si>
  <si>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</si>
  <si>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</si>
  <si>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</si>
  <si>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</si>
  <si>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</si>
  <si>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</si>
  <si>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</si>
  <si>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</si>
  <si>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</si>
  <si>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</si>
  <si>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</si>
  <si>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</si>
  <si>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</si>
  <si>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</si>
  <si>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</si>
  <si>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</si>
  <si>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</si>
  <si>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</si>
  <si>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</si>
  <si>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</si>
  <si>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</si>
  <si>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</si>
  <si>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</si>
  <si>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</si>
  <si>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</si>
  <si>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</si>
  <si>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</si>
  <si>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</si>
  <si>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</si>
  <si>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</si>
  <si>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</si>
  <si>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</si>
  <si>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</si>
  <si>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</si>
  <si>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</si>
  <si>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</si>
  <si>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</si>
  <si>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</si>
  <si>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</si>
  <si>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</si>
  <si>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</si>
  <si>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</si>
  <si>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</si>
  <si>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</si>
  <si>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</si>
  <si>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</si>
  <si>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</si>
  <si>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</si>
  <si>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</si>
  <si>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</si>
  <si>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</si>
  <si>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</si>
  <si>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</si>
  <si>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</si>
  <si>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</si>
  <si>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</si>
  <si>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</si>
  <si>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</si>
  <si>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</si>
  <si>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</si>
  <si>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</si>
  <si>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</si>
  <si>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</si>
  <si>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</si>
  <si>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</si>
  <si>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</si>
  <si>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</si>
  <si>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</si>
  <si>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</si>
  <si>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</si>
  <si>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</si>
  <si>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</si>
  <si>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</si>
  <si>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</si>
  <si>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</si>
  <si>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</si>
  <si>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</si>
  <si>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</si>
  <si>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</si>
  <si>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</si>
  <si>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</si>
  <si>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</si>
  <si>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</si>
  <si>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</si>
  <si>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</si>
  <si>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</si>
  <si>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</si>
  <si>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</si>
  <si>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</si>
  <si>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</si>
  <si>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</si>
  <si>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</si>
  <si>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</si>
  <si>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</si>
  <si>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</si>
  <si>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</si>
  <si>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</si>
  <si>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</si>
  <si>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</si>
  <si>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</si>
  <si>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</si>
  <si>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</si>
  <si>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</si>
  <si>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</si>
  <si>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</si>
  <si>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</si>
  <si>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</si>
  <si>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</si>
  <si>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</si>
  <si>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</si>
  <si>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</si>
  <si>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</si>
  <si>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</si>
  <si>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</si>
  <si>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</si>
  <si>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</si>
  <si>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</si>
  <si>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</si>
  <si>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</si>
  <si>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</si>
  <si>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</si>
  <si>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</si>
  <si>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</si>
  <si>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</si>
  <si>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</si>
  <si>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</si>
  <si>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</si>
  <si>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</si>
  <si>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</si>
  <si>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</si>
  <si>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</si>
  <si>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</si>
  <si>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</si>
  <si>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</si>
  <si>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</si>
  <si>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</si>
  <si>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</si>
  <si>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</si>
  <si>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</si>
  <si>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</si>
  <si>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</si>
  <si>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</si>
  <si>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</si>
  <si>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</si>
  <si>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</si>
  <si>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</si>
  <si>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</si>
  <si>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</si>
  <si>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</si>
  <si>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</si>
  <si>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</si>
  <si>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</si>
  <si>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</si>
  <si>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</si>
  <si>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</si>
  <si>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</si>
  <si>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</si>
  <si>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</si>
  <si>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</si>
  <si>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</si>
  <si>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</si>
  <si>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</si>
  <si>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</si>
  <si>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</si>
  <si>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</si>
  <si>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</si>
  <si>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</si>
  <si>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</si>
  <si>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</si>
  <si>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</si>
  <si>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</si>
  <si>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</si>
  <si>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</si>
  <si>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</si>
  <si>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</si>
  <si>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</si>
  <si>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</si>
  <si>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</si>
  <si>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</si>
  <si>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</si>
  <si>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</si>
  <si>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</si>
  <si>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</si>
  <si>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</si>
  <si>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</si>
  <si>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</si>
  <si>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</si>
  <si>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</si>
  <si>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</si>
  <si>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</si>
  <si>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</si>
  <si>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</si>
  <si>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</si>
  <si>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</si>
  <si>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</si>
  <si>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</si>
  <si>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</si>
  <si>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</si>
  <si>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</si>
  <si>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</si>
  <si>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</si>
  <si>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</si>
  <si>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</si>
  <si>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</si>
  <si>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</si>
  <si>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</si>
  <si>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</si>
  <si>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</si>
  <si>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</si>
  <si>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</si>
  <si>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</si>
  <si>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</si>
  <si>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</si>
  <si>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</si>
  <si>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</si>
  <si>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</si>
  <si>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</si>
  <si>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</si>
  <si>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</si>
  <si>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</si>
  <si>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</si>
  <si>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</si>
  <si>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</si>
  <si>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</si>
  <si>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</si>
  <si>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</si>
  <si>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</si>
  <si>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</si>
  <si>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</si>
  <si>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</si>
  <si>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</si>
  <si>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</si>
  <si>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</si>
  <si>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</si>
  <si>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</si>
  <si>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</si>
  <si>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</si>
  <si>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</si>
  <si>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</si>
  <si>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</si>
  <si>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</si>
  <si>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</si>
  <si>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</si>
  <si>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</si>
  <si>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</si>
  <si>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</si>
  <si>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</si>
  <si>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</si>
  <si>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</si>
  <si>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</si>
  <si>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</si>
  <si>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</si>
  <si>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</si>
  <si>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</si>
  <si>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</si>
  <si>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</si>
  <si>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</si>
  <si>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</si>
  <si>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</si>
  <si>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</si>
  <si>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</si>
  <si>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</si>
  <si>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</si>
  <si>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</si>
  <si>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</si>
  <si>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</si>
  <si>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</si>
  <si>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</si>
  <si>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</si>
  <si>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</si>
  <si>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</si>
  <si>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</si>
  <si>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</si>
  <si>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</si>
  <si>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</si>
  <si>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</si>
  <si>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</si>
  <si>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</si>
  <si>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</si>
  <si>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</si>
  <si>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</si>
  <si>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</si>
  <si>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</si>
  <si>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</si>
  <si>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</si>
  <si>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</si>
  <si>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</si>
  <si>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</si>
  <si>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</si>
  <si>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</si>
  <si>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</si>
  <si>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</si>
  <si>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</si>
  <si>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</si>
  <si>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</si>
  <si>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</si>
  <si>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</si>
  <si>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</si>
  <si>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</si>
  <si>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</si>
  <si>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</si>
  <si>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</si>
  <si>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</si>
  <si>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</si>
  <si>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</si>
  <si>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</si>
  <si>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</si>
  <si>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</si>
  <si>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</si>
  <si>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</si>
  <si>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</si>
  <si>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</si>
  <si>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</si>
  <si>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</si>
  <si>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</si>
  <si>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</si>
  <si>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</si>
  <si>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</si>
  <si>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</si>
  <si>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</si>
  <si>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</si>
  <si>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</si>
  <si>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</si>
  <si>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</si>
  <si>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</si>
  <si>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</si>
  <si>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</si>
  <si>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</si>
  <si>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</si>
  <si>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</si>
  <si>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</si>
  <si>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</si>
  <si>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</si>
  <si>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</si>
  <si>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</si>
  <si>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</si>
  <si>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</si>
  <si>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</si>
  <si>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</si>
  <si>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</si>
  <si>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</si>
  <si>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</si>
  <si>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</si>
  <si>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</si>
  <si>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</si>
  <si>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</si>
  <si>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</si>
  <si>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</si>
  <si>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</si>
  <si>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</si>
  <si>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</si>
  <si>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</si>
  <si>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</si>
  <si>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</si>
  <si>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</si>
  <si>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</si>
  <si>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</si>
  <si>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</si>
  <si>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</si>
  <si>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</si>
  <si>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</si>
  <si>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</si>
  <si>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</si>
  <si>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</si>
  <si>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</si>
  <si>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</si>
  <si>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</si>
  <si>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</si>
  <si>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</si>
  <si>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</si>
  <si>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</si>
  <si>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</si>
  <si>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</si>
  <si>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</si>
  <si>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</si>
  <si>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</si>
  <si>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</si>
  <si>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</si>
  <si>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</si>
  <si>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</si>
  <si>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</si>
  <si>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</si>
  <si>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</si>
  <si>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</si>
  <si>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</si>
  <si>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</si>
  <si>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</si>
  <si>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</si>
  <si>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</si>
  <si>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</si>
  <si>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</si>
  <si>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</si>
  <si>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</si>
  <si>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</si>
  <si>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</si>
  <si>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</si>
  <si>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</si>
  <si>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</si>
  <si>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</si>
  <si>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</si>
  <si>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</si>
  <si>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</si>
  <si>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</si>
  <si>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</si>
  <si>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</si>
  <si>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</si>
  <si>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</si>
  <si>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</si>
  <si>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</si>
  <si>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</si>
  <si>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</si>
  <si>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</si>
  <si>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</si>
  <si>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</si>
  <si>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</si>
  <si>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</si>
  <si>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</si>
  <si>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</si>
  <si>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</si>
  <si>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</si>
  <si>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</si>
  <si>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</si>
  <si>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</si>
  <si>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</si>
  <si>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</si>
  <si>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</si>
  <si>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</si>
  <si>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</si>
  <si>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</si>
  <si>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</si>
  <si>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</si>
  <si>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</si>
  <si>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</si>
  <si>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</si>
  <si>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</si>
  <si>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</si>
  <si>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</si>
  <si>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</si>
  <si>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</si>
  <si>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</si>
  <si>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</si>
  <si>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</si>
  <si>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</si>
  <si>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</si>
  <si>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</si>
  <si>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</si>
  <si>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</si>
  <si>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</si>
  <si>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</si>
  <si>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</si>
  <si>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</si>
  <si>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</si>
  <si>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</si>
  <si>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</si>
  <si>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</si>
  <si>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</si>
  <si>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</si>
  <si>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</si>
  <si>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</si>
  <si>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</si>
  <si>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</si>
  <si>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</si>
  <si>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</si>
  <si>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</si>
  <si>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</si>
  <si>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</si>
  <si>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</si>
  <si>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</si>
  <si>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</si>
  <si>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</si>
  <si>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</si>
  <si>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</si>
  <si>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</si>
  <si>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</si>
  <si>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</si>
  <si>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</si>
  <si>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</si>
  <si>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</si>
  <si>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</si>
  <si>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</si>
  <si>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</si>
  <si>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</si>
  <si>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</si>
  <si>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</si>
  <si>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</si>
  <si>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</si>
  <si>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</si>
  <si>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</si>
  <si>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</si>
  <si>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</si>
  <si>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</si>
  <si>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</si>
  <si>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</si>
  <si>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</si>
  <si>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</si>
  <si>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</si>
  <si>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</si>
  <si>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</si>
  <si>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</si>
  <si>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</si>
  <si>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</si>
  <si>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</si>
  <si>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</si>
  <si>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</si>
  <si>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</si>
  <si>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</si>
  <si>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</si>
  <si>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</si>
  <si>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</si>
  <si>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</si>
  <si>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</si>
  <si>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</si>
  <si>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</si>
  <si>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</si>
  <si>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</si>
  <si>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</si>
  <si>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</si>
  <si>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</si>
  <si>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</si>
  <si>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</si>
  <si>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</si>
  <si>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</si>
  <si>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</si>
  <si>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</si>
  <si>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</si>
  <si>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</si>
  <si>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</si>
  <si>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</si>
  <si>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</si>
  <si>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</si>
  <si>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</si>
  <si>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</si>
  <si>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</si>
  <si>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</si>
  <si>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</si>
  <si>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</si>
  <si>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</si>
  <si>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</si>
  <si>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</si>
  <si>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</si>
  <si>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</si>
  <si>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</si>
  <si>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</si>
  <si>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</si>
  <si>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</si>
  <si>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</si>
  <si>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</si>
  <si>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</si>
  <si>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</si>
  <si>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</si>
  <si>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</si>
  <si>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</si>
  <si>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</si>
  <si>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</si>
  <si>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</si>
  <si>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</si>
  <si>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</si>
  <si>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</si>
  <si>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</si>
  <si>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</si>
  <si>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</si>
  <si>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</si>
  <si>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</si>
  <si>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</si>
  <si>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</si>
  <si>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</si>
  <si>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</si>
  <si>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</si>
  <si>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</si>
  <si>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</si>
  <si>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</si>
  <si>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</si>
  <si>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</si>
  <si>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</si>
  <si>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</si>
  <si>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</si>
  <si>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</si>
  <si>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</si>
  <si>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</si>
  <si>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</si>
  <si>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</si>
  <si>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</si>
  <si>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</si>
  <si>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</si>
  <si>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</si>
  <si>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</si>
  <si>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</si>
  <si>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</si>
  <si>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</si>
  <si>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</si>
  <si>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</si>
  <si>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</si>
  <si>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</si>
  <si>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</si>
  <si>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</si>
  <si>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</si>
  <si>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</si>
  <si>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</si>
  <si>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</si>
  <si>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</si>
  <si>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</si>
  <si>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</si>
  <si>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</si>
  <si>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</si>
  <si>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</si>
  <si>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</si>
  <si>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</si>
  <si>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</si>
  <si>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</si>
  <si>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</si>
  <si>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</si>
  <si>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</si>
  <si>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</si>
  <si>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</si>
  <si>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</si>
  <si>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</si>
  <si>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</si>
  <si>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</si>
  <si>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</si>
  <si>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</si>
  <si>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</si>
  <si>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</si>
  <si>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</si>
  <si>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</si>
  <si>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</si>
  <si>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</si>
  <si>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</si>
  <si>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</si>
  <si>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</si>
  <si>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</si>
  <si>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</si>
  <si>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</si>
  <si>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</si>
  <si>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</si>
  <si>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</si>
  <si>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</si>
  <si>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</si>
  <si>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</si>
  <si>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</si>
  <si>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</si>
  <si>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</si>
  <si>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</si>
  <si>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</si>
  <si>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</si>
  <si>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</si>
  <si>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</si>
  <si>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</si>
  <si>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</si>
  <si>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</si>
  <si>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</si>
  <si>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</si>
  <si>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</si>
  <si>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</si>
  <si>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</si>
  <si>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</si>
  <si>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</si>
  <si>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</si>
  <si>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</si>
  <si>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</si>
  <si>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</si>
  <si>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</si>
  <si>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</si>
  <si>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</si>
  <si>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</si>
  <si>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</si>
  <si>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</si>
  <si>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</si>
  <si>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</si>
  <si>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</si>
  <si>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</si>
  <si>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</si>
  <si>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</si>
  <si>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</si>
  <si>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</si>
  <si>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</si>
  <si>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</si>
  <si>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</si>
  <si>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</si>
  <si>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</si>
  <si>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</si>
  <si>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</si>
  <si>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</si>
  <si>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</si>
  <si>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</si>
  <si>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</si>
  <si>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</si>
  <si>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</si>
  <si>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</si>
  <si>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</si>
  <si>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</si>
  <si>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</si>
  <si>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</si>
  <si>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</si>
  <si>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</si>
  <si>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</si>
  <si>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</si>
  <si>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</si>
  <si>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</si>
  <si>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</si>
  <si>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</si>
  <si>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</si>
  <si>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</si>
  <si>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</si>
  <si>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</si>
  <si>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</si>
  <si>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</si>
  <si>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</si>
  <si>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</si>
  <si>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</si>
  <si>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</si>
  <si>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</si>
  <si>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</si>
  <si>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</si>
  <si>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</si>
  <si>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</si>
  <si>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</si>
  <si>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</si>
  <si>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</si>
  <si>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</si>
  <si>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</si>
  <si>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</si>
  <si>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</si>
  <si>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</si>
  <si>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</si>
  <si>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</si>
  <si>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</si>
  <si>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</si>
  <si>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</si>
  <si>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</si>
  <si>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</si>
  <si>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</si>
  <si>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</si>
  <si>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</si>
  <si>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</si>
  <si>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</si>
  <si>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</si>
  <si>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</si>
  <si>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</si>
  <si>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</si>
  <si>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</si>
  <si>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</si>
  <si>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</si>
  <si>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</si>
  <si>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</si>
  <si>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</si>
  <si>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</si>
  <si>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</si>
  <si>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</si>
  <si>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</si>
  <si>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</si>
  <si>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</si>
  <si>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</si>
  <si>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</si>
  <si>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</si>
  <si>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</si>
  <si>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</si>
  <si>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</si>
  <si>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</si>
  <si>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</si>
  <si>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</si>
  <si>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</si>
  <si>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</si>
  <si>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</si>
  <si>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</si>
  <si>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</si>
  <si>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</si>
  <si>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</si>
  <si>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</si>
  <si>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</si>
  <si>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</si>
  <si>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</si>
  <si>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</si>
  <si>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</si>
  <si>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</si>
  <si>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</si>
  <si>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</si>
  <si>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</si>
  <si>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</si>
  <si>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</si>
  <si>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</si>
  <si>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</si>
  <si>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</si>
  <si>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</si>
  <si>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</si>
  <si>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</si>
  <si>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</si>
  <si>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</si>
  <si>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</si>
  <si>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</si>
  <si>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</si>
  <si>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</si>
  <si>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</si>
  <si>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</si>
  <si>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</si>
  <si>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</si>
  <si>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</si>
  <si>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</si>
  <si>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</si>
  <si>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</si>
  <si>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</si>
  <si>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</si>
  <si>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</si>
  <si>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</si>
  <si>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</si>
  <si>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</si>
  <si>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</si>
  <si>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</si>
  <si>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</si>
  <si>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</si>
  <si>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</si>
  <si>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</si>
  <si>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</si>
  <si>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</si>
  <si>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</si>
  <si>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</si>
  <si>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</si>
  <si>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</si>
  <si>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</si>
  <si>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</si>
  <si>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</si>
  <si>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</si>
  <si>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</si>
  <si>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</si>
  <si>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</si>
  <si>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</si>
  <si>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</si>
  <si>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</si>
  <si>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</si>
  <si>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</si>
  <si>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</si>
  <si>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</si>
  <si>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</si>
  <si>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</si>
  <si>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</si>
  <si>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</si>
  <si>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</si>
  <si>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</si>
  <si>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</si>
  <si>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</si>
  <si>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</si>
  <si>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</si>
  <si>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</si>
  <si>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</si>
  <si>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</si>
  <si>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</si>
  <si>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</si>
  <si>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</si>
  <si>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</si>
  <si>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</si>
  <si>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</si>
  <si>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</si>
  <si>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</si>
  <si>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</si>
  <si>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</si>
  <si>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</si>
  <si>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</si>
  <si>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</si>
  <si>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</si>
  <si>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</si>
  <si>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</si>
  <si>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</si>
  <si>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</si>
  <si>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</si>
  <si>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</si>
  <si>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</si>
  <si>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</si>
  <si>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</si>
  <si>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</si>
  <si>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</si>
  <si>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</si>
  <si>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</si>
  <si>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</si>
  <si>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</si>
  <si>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</si>
  <si>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</si>
  <si>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</si>
  <si>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</si>
  <si>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</si>
  <si>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</si>
  <si>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</si>
  <si>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</si>
  <si>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</si>
  <si>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</si>
  <si>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</si>
  <si>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</si>
  <si>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</si>
  <si>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</si>
  <si>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</si>
  <si>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</si>
  <si>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</si>
  <si>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</si>
  <si>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</si>
  <si>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</si>
  <si>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</si>
  <si>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</si>
  <si>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</si>
  <si>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</si>
  <si>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</si>
  <si>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</si>
  <si>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</si>
  <si>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</si>
  <si>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</si>
  <si>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</si>
  <si>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</si>
  <si>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</si>
  <si>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</si>
  <si>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</si>
  <si>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</si>
  <si>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</si>
  <si>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</si>
  <si>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</si>
  <si>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</si>
  <si>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</si>
  <si>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</si>
  <si>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</si>
  <si>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</si>
  <si>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</si>
  <si>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</si>
  <si>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</si>
  <si>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</si>
  <si>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</si>
  <si>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</si>
  <si>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</si>
  <si>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</si>
  <si>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</si>
  <si>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</si>
  <si>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</si>
  <si>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</si>
  <si>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</si>
  <si>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</si>
  <si>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</si>
  <si>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</si>
  <si>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</si>
  <si>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</si>
  <si>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</si>
  <si>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</si>
  <si>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</si>
  <si>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</si>
  <si>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</si>
  <si>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</si>
  <si>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</si>
  <si>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</si>
  <si>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</si>
  <si>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</si>
  <si>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</si>
  <si>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</si>
  <si>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</si>
  <si>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</si>
  <si>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</si>
  <si>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</si>
  <si>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</si>
  <si>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</si>
  <si>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</si>
  <si>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</si>
  <si>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</si>
  <si>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</si>
  <si>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</si>
  <si>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</si>
  <si>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</si>
  <si>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</si>
  <si>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</si>
  <si>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</si>
  <si>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</si>
  <si>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</si>
  <si>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</si>
  <si>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</si>
  <si>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</si>
  <si>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</si>
  <si>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</si>
  <si>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</si>
  <si>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</si>
  <si>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</si>
  <si>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</si>
  <si>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</si>
  <si>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</si>
  <si>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</si>
  <si>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</si>
  <si>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</si>
  <si>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</si>
  <si>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</si>
  <si>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</si>
  <si>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</si>
  <si>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</si>
  <si>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</si>
  <si>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</si>
  <si>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</si>
  <si>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</si>
  <si>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</si>
  <si>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</si>
  <si>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</si>
  <si>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</si>
  <si>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</si>
  <si>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</si>
  <si>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</si>
  <si>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</si>
  <si>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</si>
  <si>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</si>
  <si>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</si>
  <si>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</si>
  <si>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</si>
  <si>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</si>
  <si>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</si>
  <si>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</si>
  <si>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</si>
  <si>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</si>
  <si>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</si>
  <si>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</si>
  <si>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</si>
  <si>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</si>
  <si>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</si>
  <si>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</si>
  <si>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</si>
  <si>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</si>
  <si>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</si>
  <si>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</si>
  <si>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</si>
  <si>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</si>
  <si>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</si>
  <si>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</si>
  <si>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</si>
  <si>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</si>
  <si>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</si>
  <si>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</si>
  <si>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</si>
  <si>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</si>
  <si>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</si>
  <si>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</si>
  <si>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</si>
  <si>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</si>
  <si>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</si>
  <si>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</si>
  <si>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</si>
  <si>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</si>
  <si>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</si>
  <si>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</si>
  <si>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</si>
  <si>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</si>
  <si>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</si>
  <si>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</si>
  <si>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</si>
  <si>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</si>
  <si>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</si>
  <si>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</si>
  <si>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</si>
  <si>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</si>
  <si>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</si>
  <si>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</si>
  <si>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</si>
  <si>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</si>
  <si>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</si>
  <si>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</si>
  <si>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</si>
  <si>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</si>
  <si>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</si>
  <si>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</si>
  <si>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</si>
  <si>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</si>
  <si>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</si>
  <si>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</si>
  <si>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</si>
  <si>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</si>
  <si>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</si>
  <si>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</si>
  <si>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</si>
  <si>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</si>
  <si>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</si>
  <si>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</si>
  <si>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</si>
  <si>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</si>
  <si>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</si>
  <si>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</si>
  <si>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</si>
  <si>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</si>
  <si>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</si>
  <si>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</si>
  <si>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</si>
  <si>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</si>
  <si>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</si>
  <si>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</si>
  <si>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</si>
  <si>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</si>
  <si>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</si>
  <si>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</si>
  <si>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</si>
  <si>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</si>
  <si>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</si>
  <si>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</si>
  <si>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</si>
  <si>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</si>
  <si>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</si>
  <si>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</si>
  <si>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</si>
  <si>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</si>
  <si>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</si>
  <si>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</si>
  <si>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</si>
  <si>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</si>
  <si>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</si>
  <si>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</si>
  <si>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</si>
  <si>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</si>
  <si>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</si>
  <si>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</si>
  <si>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</si>
  <si>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</si>
  <si>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</si>
  <si>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</si>
  <si>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</si>
  <si>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</si>
  <si>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</si>
  <si>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</si>
  <si>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</si>
  <si>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</si>
  <si>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</si>
  <si>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</si>
  <si>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</si>
  <si>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</si>
  <si>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</si>
  <si>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</si>
  <si>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</si>
  <si>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</si>
  <si>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</si>
  <si>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</si>
  <si>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</si>
  <si>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</si>
  <si>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</si>
  <si>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</si>
  <si>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</si>
  <si>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</si>
  <si>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</si>
  <si>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</si>
  <si>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</si>
  <si>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</si>
  <si>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</si>
  <si>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</si>
  <si>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</si>
  <si>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</si>
  <si>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</si>
  <si>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</si>
  <si>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</si>
  <si>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</si>
  <si>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</si>
  <si>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</si>
  <si>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</si>
  <si>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</si>
  <si>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</si>
  <si>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</si>
  <si>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</si>
  <si>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</si>
  <si>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</si>
  <si>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</si>
  <si>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</si>
  <si>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</si>
  <si>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</si>
  <si>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</si>
  <si>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</si>
  <si>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</si>
  <si>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</si>
  <si>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</si>
  <si>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</si>
  <si>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</si>
  <si>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</si>
  <si>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</si>
  <si>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</si>
  <si>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</si>
  <si>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</si>
  <si>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</si>
  <si>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</si>
  <si>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</si>
  <si>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</si>
  <si>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</si>
  <si>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</si>
  <si>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</si>
  <si>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</si>
  <si>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</si>
  <si>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</si>
  <si>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</si>
  <si>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</si>
  <si>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</si>
  <si>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</si>
  <si>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</si>
  <si>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</si>
  <si>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</si>
  <si>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</si>
  <si>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</si>
  <si>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</si>
  <si>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</si>
  <si>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</si>
  <si>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</si>
  <si>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</si>
  <si>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</si>
  <si>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</si>
  <si>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</si>
  <si>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</si>
  <si>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</si>
  <si>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</si>
  <si>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</si>
  <si>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</si>
  <si>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</si>
  <si>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</si>
  <si>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</si>
  <si>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</si>
  <si>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</si>
  <si>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</si>
  <si>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</si>
  <si>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</si>
  <si>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</si>
  <si>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</si>
  <si>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</si>
  <si>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</si>
  <si>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</si>
  <si>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</si>
  <si>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</si>
  <si>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</si>
  <si>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</si>
  <si>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</si>
  <si>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</si>
  <si>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</si>
  <si>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</si>
  <si>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</si>
  <si>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</si>
  <si>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</si>
  <si>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</si>
  <si>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</si>
  <si>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</si>
  <si>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</si>
  <si>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</si>
  <si>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</si>
  <si>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</si>
  <si>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</si>
  <si>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</si>
  <si>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</si>
  <si>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</si>
  <si>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</si>
  <si>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</si>
  <si>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</si>
  <si>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</si>
  <si>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</si>
  <si>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</si>
  <si>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</si>
  <si>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</si>
  <si>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</si>
  <si>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</si>
  <si>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</si>
  <si>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</si>
  <si>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</si>
  <si>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</si>
  <si>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</si>
  <si>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</si>
  <si>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</si>
  <si>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</si>
  <si>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</si>
  <si>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</si>
  <si>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</si>
  <si>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</si>
  <si>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</si>
  <si>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</si>
  <si>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</si>
  <si>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</si>
  <si>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</si>
  <si>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</si>
  <si>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</si>
  <si>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</si>
  <si>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</si>
  <si>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</si>
  <si>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</si>
  <si>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</si>
  <si>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</si>
  <si>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</si>
  <si>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</si>
  <si>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</si>
  <si>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</si>
  <si>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</si>
  <si>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</si>
  <si>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</si>
  <si>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</si>
  <si>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</si>
  <si>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</si>
  <si>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</si>
  <si>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</si>
  <si>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</si>
  <si>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</si>
  <si>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</si>
  <si>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</si>
  <si>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</si>
  <si>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</si>
  <si>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</si>
  <si>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</si>
  <si>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</si>
  <si>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</si>
  <si>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</si>
  <si>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</si>
  <si>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</si>
  <si>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</si>
  <si>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</si>
  <si>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</si>
  <si>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</si>
  <si>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</si>
  <si>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</si>
  <si>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</si>
  <si>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</si>
  <si>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</si>
  <si>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</si>
  <si>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</si>
  <si>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</si>
  <si>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</si>
  <si>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</si>
  <si>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</si>
  <si>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</si>
  <si>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</si>
  <si>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</si>
  <si>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</si>
  <si>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</si>
  <si>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</si>
  <si>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</si>
  <si>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</si>
  <si>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</si>
  <si>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</si>
  <si>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</si>
  <si>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</si>
  <si>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</si>
  <si>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</si>
  <si>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</si>
  <si>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</si>
  <si>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</si>
  <si>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</si>
  <si>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</si>
  <si>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</si>
  <si>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</si>
  <si>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</si>
  <si>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</si>
  <si>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</si>
  <si>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</si>
  <si>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</si>
  <si>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</si>
  <si>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</si>
  <si>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</si>
  <si>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</si>
  <si>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</si>
  <si>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</si>
  <si>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</si>
  <si>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</si>
  <si>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</si>
  <si>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</si>
  <si>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</si>
  <si>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</si>
  <si>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</si>
  <si>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</si>
  <si>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</si>
  <si>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</si>
  <si>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</si>
  <si>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</si>
  <si>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</si>
  <si>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</si>
  <si>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</si>
  <si>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</si>
  <si>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</si>
  <si>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</si>
  <si>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</si>
  <si>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</si>
  <si>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</si>
  <si>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</si>
  <si>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</si>
  <si>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</si>
  <si>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</si>
  <si>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</si>
  <si>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</si>
  <si>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</si>
  <si>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</si>
  <si>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</si>
  <si>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</si>
  <si>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</si>
  <si>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</si>
  <si>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</si>
  <si>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</si>
  <si>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</si>
  <si>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</si>
  <si>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</si>
  <si>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</si>
  <si>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</si>
  <si>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</si>
  <si>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</si>
  <si>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</si>
  <si>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</si>
  <si>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</si>
  <si>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</si>
  <si>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</si>
  <si>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</si>
  <si>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</si>
  <si>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</si>
  <si>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</si>
  <si>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</si>
  <si>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</si>
  <si>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</si>
  <si>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</si>
  <si>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</si>
  <si>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</si>
  <si>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</si>
  <si>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</si>
  <si>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</si>
  <si>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</si>
  <si>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</si>
  <si>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</si>
  <si>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</si>
  <si>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</si>
  <si>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</si>
  <si>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</si>
  <si>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</si>
  <si>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</si>
  <si>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</si>
  <si>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</si>
  <si>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</si>
  <si>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</si>
  <si>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</si>
  <si>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</si>
  <si>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</si>
  <si>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</si>
  <si>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</si>
  <si>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</si>
  <si>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</si>
  <si>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</si>
  <si>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</si>
  <si>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</si>
  <si>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</si>
  <si>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</si>
  <si>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</si>
  <si>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</si>
  <si>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</si>
  <si>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</si>
  <si>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</si>
  <si>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</si>
  <si>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</si>
  <si>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</si>
  <si>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</si>
  <si>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</si>
  <si>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</si>
  <si>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</si>
  <si>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</si>
  <si>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</si>
  <si>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</si>
  <si>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</si>
  <si>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</si>
  <si>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</si>
  <si>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</si>
  <si>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</si>
  <si>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</si>
  <si>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</si>
  <si>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</si>
  <si>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</si>
  <si>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</si>
  <si>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</si>
  <si>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</si>
  <si>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</si>
  <si>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</si>
  <si>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</si>
  <si>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</si>
  <si>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</si>
  <si>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</si>
  <si>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</si>
  <si>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</si>
  <si>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</si>
  <si>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</si>
  <si>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</si>
  <si>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</si>
  <si>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</si>
  <si>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</si>
  <si>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</si>
  <si>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</si>
  <si>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</si>
  <si>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</si>
  <si>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</si>
  <si>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</si>
  <si>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</si>
  <si>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</si>
  <si>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</si>
  <si>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</si>
  <si>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</si>
  <si>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</si>
  <si>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</si>
  <si>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</si>
  <si>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</si>
  <si>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</si>
  <si>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</si>
  <si>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</si>
  <si>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</si>
  <si>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</si>
  <si>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</si>
  <si>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</si>
  <si>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</si>
  <si>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</si>
  <si>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</si>
  <si>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</si>
  <si>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</si>
  <si>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</si>
  <si>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</si>
  <si>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</si>
  <si>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</si>
  <si>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</si>
  <si>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</si>
  <si>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</si>
  <si>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</si>
  <si>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</si>
  <si>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</si>
  <si>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</si>
  <si>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</si>
  <si>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</si>
  <si>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</si>
  <si>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</si>
  <si>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</si>
  <si>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</si>
  <si>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</si>
  <si>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</si>
  <si>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</si>
  <si>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</si>
  <si>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</si>
  <si>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</si>
  <si>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</si>
  <si>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</si>
  <si>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</si>
  <si>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</si>
  <si>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</si>
  <si>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</si>
  <si>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</si>
  <si>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</si>
  <si>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</si>
  <si>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</si>
  <si>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</si>
  <si>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</si>
  <si>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</si>
  <si>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</si>
  <si>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</si>
  <si>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</si>
  <si>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</si>
  <si>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</si>
  <si>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</si>
  <si>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</si>
  <si>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</si>
  <si>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</si>
  <si>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</si>
  <si>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</si>
  <si>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</si>
  <si>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</si>
  <si>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</si>
  <si>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</si>
  <si>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</si>
  <si>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</si>
  <si>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</si>
  <si>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</si>
  <si>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</si>
  <si>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</si>
  <si>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</si>
  <si>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</si>
  <si>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</si>
  <si>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</si>
  <si>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</si>
  <si>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</si>
  <si>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</si>
  <si>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</si>
  <si>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</si>
  <si>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</si>
  <si>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</si>
  <si>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</si>
  <si>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</si>
  <si>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</si>
  <si>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</si>
  <si>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</si>
  <si>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</si>
  <si>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</si>
  <si>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</si>
  <si>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</si>
  <si>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</si>
  <si>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</si>
  <si>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</si>
  <si>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</si>
  <si>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</si>
  <si>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</si>
  <si>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</si>
  <si>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</si>
  <si>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</si>
  <si>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</si>
  <si>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</si>
  <si>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</si>
  <si>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</si>
  <si>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</si>
  <si>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</si>
  <si>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</si>
  <si>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</si>
  <si>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</si>
  <si>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</si>
  <si>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</si>
  <si>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</si>
  <si>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</si>
  <si>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</si>
  <si>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</si>
  <si>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</si>
  <si>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</si>
  <si>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</si>
  <si>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</si>
  <si>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</si>
  <si>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</si>
  <si>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</si>
  <si>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</si>
  <si>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</si>
  <si>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</si>
  <si>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</si>
  <si>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</si>
  <si>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</si>
  <si>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</si>
  <si>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</si>
  <si>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</si>
  <si>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</si>
  <si>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</si>
  <si>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</si>
  <si>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</si>
  <si>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</si>
  <si>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</si>
  <si>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</si>
  <si>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</si>
  <si>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</si>
  <si>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</si>
  <si>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</si>
  <si>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</si>
  <si>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</si>
  <si>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</si>
  <si>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</si>
  <si>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</si>
  <si>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</si>
  <si>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</si>
  <si>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</si>
  <si>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</si>
  <si>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</si>
  <si>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</si>
  <si>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</si>
  <si>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</si>
  <si>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</si>
  <si>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</si>
  <si>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</si>
  <si>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</si>
  <si>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</si>
  <si>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</si>
  <si>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</si>
  <si>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</si>
  <si>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</si>
  <si>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</si>
  <si>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</si>
  <si>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</si>
  <si>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</si>
  <si>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</si>
  <si>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</si>
  <si>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</si>
  <si>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</si>
  <si>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</si>
  <si>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</si>
  <si>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</si>
  <si>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</si>
  <si>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</si>
  <si>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</si>
  <si>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</si>
  <si>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</si>
  <si>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</si>
  <si>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</si>
  <si>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</si>
  <si>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</si>
  <si>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</si>
  <si>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</si>
  <si>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</si>
  <si>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</si>
  <si>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</si>
  <si>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</si>
  <si>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</si>
  <si>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</si>
  <si>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</si>
  <si>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</si>
  <si>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</si>
  <si>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</si>
  <si>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</si>
  <si>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</si>
  <si>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</si>
  <si>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</si>
  <si>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</si>
  <si>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</si>
  <si>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</si>
  <si>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</si>
  <si>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</si>
  <si>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</si>
  <si>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</si>
  <si>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</si>
  <si>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</si>
  <si>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</si>
  <si>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</si>
  <si>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</si>
  <si>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</si>
  <si>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</si>
  <si>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</si>
  <si>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</si>
  <si>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</si>
  <si>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</si>
  <si>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</si>
  <si>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</si>
  <si>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</si>
  <si>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</si>
  <si>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</si>
  <si>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</si>
  <si>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</si>
  <si>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</si>
  <si>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</si>
  <si>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</si>
  <si>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</si>
  <si>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</si>
  <si>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</si>
  <si>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</si>
  <si>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</si>
  <si>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</si>
  <si>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</si>
  <si>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</si>
  <si>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</si>
  <si>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</si>
  <si>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</si>
  <si>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</si>
  <si>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</si>
  <si>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</si>
  <si>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</si>
  <si>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</si>
  <si>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</si>
  <si>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</si>
  <si>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</si>
  <si>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</si>
  <si>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</si>
  <si>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</si>
  <si>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</si>
  <si>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</si>
  <si>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</si>
  <si>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</si>
  <si>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</si>
  <si>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</si>
  <si>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</si>
  <si>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</si>
  <si>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</si>
  <si>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</si>
  <si>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</si>
  <si>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</si>
  <si>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</si>
  <si>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</si>
  <si>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</si>
  <si>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</si>
  <si>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</si>
  <si>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</si>
  <si>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</si>
  <si>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</si>
  <si>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</si>
  <si>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</si>
  <si>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</si>
  <si>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</si>
  <si>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</si>
  <si>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</si>
  <si>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</si>
  <si>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</si>
  <si>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</si>
  <si>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</si>
  <si>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</si>
  <si>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</si>
  <si>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</si>
  <si>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</si>
  <si>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</si>
  <si>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</si>
  <si>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</si>
  <si>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</si>
  <si>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</si>
  <si>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</si>
  <si>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</si>
  <si>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</si>
  <si>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</si>
  <si>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</si>
  <si>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</si>
  <si>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</si>
  <si>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</si>
  <si>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</si>
  <si>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</si>
  <si>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</si>
  <si>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</si>
  <si>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</si>
  <si>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</si>
  <si>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</si>
  <si>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</si>
  <si>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</si>
  <si>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</si>
  <si>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</si>
  <si>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</si>
  <si>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</si>
  <si>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</si>
  <si>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</si>
  <si>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</si>
  <si>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</si>
  <si>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</si>
  <si>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</si>
  <si>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</si>
  <si>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</si>
  <si>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</si>
  <si>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</si>
  <si>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</si>
  <si>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</si>
  <si>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</si>
  <si>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</si>
  <si>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</si>
  <si>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</si>
  <si>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</si>
  <si>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</si>
  <si>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</si>
  <si>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</si>
  <si>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</si>
  <si>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</si>
  <si>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</si>
  <si>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</si>
  <si>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</si>
  <si>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</si>
  <si>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</si>
  <si>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</si>
  <si>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</si>
  <si>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</si>
  <si>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</si>
  <si>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</si>
  <si>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</si>
  <si>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</si>
  <si>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</si>
  <si>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</si>
  <si>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</si>
  <si>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</si>
  <si>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</si>
  <si>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</si>
  <si>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</si>
  <si>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</si>
  <si>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</si>
  <si>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</si>
  <si>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</si>
  <si>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</si>
  <si>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</si>
  <si>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</si>
  <si>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</si>
  <si>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</si>
  <si>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</si>
  <si>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</si>
  <si>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</si>
  <si>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</si>
  <si>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</si>
  <si>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</si>
  <si>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</si>
  <si>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</si>
  <si>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</si>
  <si>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</si>
  <si>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</si>
  <si>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</si>
  <si>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</si>
  <si>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</si>
  <si>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</si>
  <si>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</si>
  <si>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</si>
  <si>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</si>
  <si>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</si>
  <si>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</si>
  <si>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</si>
  <si>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</si>
  <si>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</si>
  <si>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</si>
  <si>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</si>
  <si>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</si>
  <si>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</si>
  <si>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</si>
  <si>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</si>
  <si>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</si>
  <si>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</si>
  <si>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</si>
  <si>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</si>
  <si>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</si>
  <si>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</si>
  <si>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</si>
  <si>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</si>
  <si>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</si>
  <si>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</si>
  <si>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</si>
  <si>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</si>
  <si>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</si>
  <si>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</si>
  <si>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</si>
  <si>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</si>
  <si>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</si>
  <si>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</si>
  <si>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</si>
  <si>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</si>
  <si>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</si>
  <si>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</si>
  <si>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</si>
  <si>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</si>
  <si>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</si>
  <si>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</si>
  <si>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</si>
  <si>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</si>
  <si>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</si>
  <si>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</si>
  <si>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</si>
  <si>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</si>
  <si>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</si>
  <si>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</si>
  <si>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</si>
  <si>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</si>
  <si>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</si>
  <si>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</si>
  <si>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</si>
  <si>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</si>
  <si>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</si>
  <si>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</si>
  <si>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</si>
  <si>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</si>
  <si>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</si>
  <si>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</si>
  <si>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</si>
  <si>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</si>
  <si>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</si>
  <si>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</si>
  <si>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</si>
  <si>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</si>
  <si>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</si>
  <si>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</si>
  <si>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</si>
  <si>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</si>
  <si>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</si>
  <si>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</si>
  <si>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</si>
  <si>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</si>
  <si>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</si>
  <si>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</si>
  <si>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</si>
  <si>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</si>
  <si>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</si>
  <si>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</si>
  <si>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</si>
  <si>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</si>
  <si>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</si>
  <si>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</si>
  <si>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</si>
  <si>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</si>
  <si>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</si>
  <si>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</si>
  <si>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</si>
  <si>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</si>
  <si>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</si>
  <si>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</si>
  <si>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</si>
  <si>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</si>
  <si>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</si>
  <si>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</si>
  <si>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</si>
  <si>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</si>
  <si>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</si>
  <si>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</si>
  <si>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</si>
  <si>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</si>
  <si>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</si>
  <si>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</si>
  <si>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</si>
  <si>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</si>
  <si>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</si>
  <si>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</si>
  <si>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</si>
  <si>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</si>
  <si>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</si>
  <si>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</si>
  <si>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</si>
  <si>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</si>
  <si>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</si>
  <si>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</si>
  <si>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</si>
  <si>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</si>
  <si>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</si>
  <si>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</si>
  <si>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</si>
  <si>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</si>
  <si>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</si>
  <si>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</si>
  <si>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</si>
  <si>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</si>
  <si>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</si>
  <si>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</si>
  <si>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</si>
  <si>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</si>
  <si>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</si>
  <si>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</si>
  <si>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</si>
  <si>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</si>
  <si>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</si>
  <si>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</si>
  <si>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</si>
  <si>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</si>
  <si>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</si>
  <si>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</si>
  <si>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</si>
  <si>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</si>
  <si>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</si>
  <si>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</si>
  <si>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</si>
  <si>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</si>
  <si>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</si>
  <si>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</si>
  <si>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</si>
  <si>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</si>
  <si>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</si>
  <si>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</si>
  <si>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</si>
  <si>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</si>
  <si>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</si>
  <si>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</si>
  <si>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</si>
  <si>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</si>
  <si>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</si>
  <si>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</si>
  <si>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</si>
  <si>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</si>
  <si>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</si>
  <si>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</si>
  <si>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</si>
  <si>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</si>
  <si>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</si>
  <si>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</si>
  <si>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</si>
  <si>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</si>
  <si>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</si>
  <si>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</si>
  <si>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</si>
  <si>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</si>
  <si>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</si>
  <si>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</si>
  <si>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</si>
  <si>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</si>
  <si>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</si>
  <si>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</si>
  <si>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</si>
  <si>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</si>
  <si>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</si>
  <si>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</si>
  <si>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</si>
  <si>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</si>
  <si>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</si>
  <si>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</si>
  <si>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</si>
  <si>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</si>
  <si>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</si>
  <si>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</si>
  <si>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</si>
  <si>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</si>
  <si>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</si>
  <si>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</si>
  <si>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</si>
  <si>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</si>
  <si>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</si>
  <si>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</si>
  <si>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</si>
  <si>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</si>
  <si>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</si>
  <si>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</si>
  <si>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</si>
  <si>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</si>
  <si>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</si>
  <si>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</si>
  <si>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</si>
  <si>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</si>
  <si>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</si>
  <si>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</si>
  <si>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</si>
  <si>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</si>
  <si>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</si>
  <si>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</si>
  <si>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</si>
  <si>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</si>
  <si>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</si>
  <si>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</si>
  <si>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</si>
  <si>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</si>
  <si>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</si>
  <si>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</si>
  <si>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</si>
  <si>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</si>
  <si>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</si>
  <si>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</si>
  <si>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</si>
  <si>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</si>
  <si>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</si>
  <si>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</si>
  <si>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</si>
  <si>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</si>
  <si>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</si>
  <si>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</si>
  <si>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</si>
  <si>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</si>
  <si>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</si>
  <si>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</si>
  <si>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</si>
  <si>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</si>
  <si>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</si>
  <si>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</si>
  <si>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</si>
  <si>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</si>
  <si>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</si>
  <si>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</si>
  <si>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</si>
  <si>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</si>
  <si>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</si>
  <si>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</si>
  <si>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</si>
  <si>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</si>
  <si>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</si>
  <si>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</si>
  <si>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</si>
  <si>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</si>
  <si>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</si>
  <si>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</si>
  <si>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</si>
  <si>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</si>
  <si>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</si>
  <si>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</si>
  <si>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</si>
  <si>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</si>
  <si>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</si>
  <si>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</si>
  <si>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</si>
  <si>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</si>
  <si>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</si>
  <si>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</si>
  <si>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</si>
  <si>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</si>
  <si>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</si>
  <si>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</si>
  <si>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</si>
  <si>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</si>
  <si>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</si>
  <si>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</si>
  <si>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</si>
  <si>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</si>
  <si>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</si>
  <si>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</si>
  <si>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</si>
  <si>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</si>
  <si>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</si>
  <si>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</si>
  <si>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</si>
  <si>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</si>
  <si>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</si>
  <si>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</si>
  <si>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</si>
  <si>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</si>
  <si>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</si>
  <si>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</si>
  <si>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</si>
  <si>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</si>
  <si>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</si>
  <si>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</si>
  <si>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</si>
  <si>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</si>
  <si>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</si>
  <si>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</si>
  <si>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</si>
  <si>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</si>
  <si>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</si>
  <si>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</si>
  <si>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</si>
  <si>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</si>
  <si>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</si>
  <si>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</si>
  <si>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</si>
  <si>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</si>
  <si>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</si>
  <si>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</si>
  <si>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</si>
  <si>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</si>
  <si>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</si>
  <si>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</si>
  <si>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</si>
  <si>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</si>
  <si>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</si>
  <si>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</si>
  <si>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</si>
  <si>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</si>
  <si>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</si>
  <si>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</si>
  <si>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</si>
  <si>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</si>
  <si>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</si>
  <si>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</si>
  <si>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</si>
  <si>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</si>
  <si>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</si>
  <si>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</si>
  <si>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</si>
  <si>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</si>
  <si>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</si>
  <si>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</si>
  <si>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</si>
  <si>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</si>
  <si>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</si>
  <si>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</si>
  <si>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</si>
  <si>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</si>
  <si>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</si>
  <si>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</si>
  <si>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</si>
  <si>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</si>
  <si>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</si>
  <si>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</si>
  <si>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</si>
  <si>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</si>
  <si>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</si>
  <si>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</si>
  <si>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</si>
  <si>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</si>
  <si>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</si>
  <si>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</si>
  <si>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</si>
  <si>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</si>
  <si>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</si>
  <si>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</si>
  <si>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</si>
  <si>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</si>
  <si>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</si>
  <si>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</si>
  <si>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</si>
  <si>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</si>
  <si>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</si>
  <si>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</si>
  <si>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</si>
  <si>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</si>
  <si>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</si>
  <si>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</si>
  <si>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</si>
  <si>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</si>
  <si>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</si>
  <si>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</si>
  <si>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</si>
  <si>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</si>
  <si>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</si>
  <si>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</si>
  <si>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</si>
  <si>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</si>
  <si>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</si>
  <si>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</si>
  <si>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</si>
  <si>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</si>
  <si>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</si>
  <si>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</si>
  <si>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</si>
  <si>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</si>
  <si>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</si>
  <si>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</si>
  <si>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</si>
  <si>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</si>
  <si>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</si>
  <si>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</si>
  <si>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</si>
  <si>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</si>
  <si>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</si>
  <si>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</si>
  <si>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</si>
  <si>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</si>
  <si>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</si>
  <si>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</si>
  <si>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</si>
  <si>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</si>
  <si>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</si>
  <si>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</si>
  <si>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</si>
  <si>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</si>
  <si>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</si>
  <si>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</si>
  <si>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</si>
  <si>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</si>
  <si>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</si>
  <si>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</si>
  <si>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</si>
  <si>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</si>
  <si>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</si>
  <si>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</si>
  <si>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</si>
  <si>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</si>
  <si>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</si>
  <si>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</si>
  <si>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</si>
  <si>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</si>
  <si>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</si>
  <si>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</si>
  <si>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</si>
  <si>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</si>
  <si>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</si>
  <si>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</si>
  <si>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</si>
  <si>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</si>
  <si>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</si>
  <si>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</si>
  <si>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</si>
  <si>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</si>
  <si>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</si>
  <si>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</si>
  <si>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</si>
  <si>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</si>
  <si>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</si>
  <si>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</si>
  <si>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</si>
  <si>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</si>
  <si>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</si>
  <si>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</si>
  <si>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</si>
  <si>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</si>
  <si>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</si>
  <si>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</si>
  <si>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</si>
  <si>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</si>
  <si>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</si>
  <si>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</si>
  <si>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</si>
  <si>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</si>
  <si>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</si>
  <si>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</si>
  <si>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</si>
  <si>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</si>
  <si>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</si>
  <si>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</si>
  <si>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</si>
  <si>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</si>
  <si>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</si>
  <si>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</si>
  <si>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</si>
  <si>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</si>
  <si>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</si>
  <si>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</si>
  <si>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</si>
  <si>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</si>
  <si>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</si>
  <si>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</si>
  <si>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</si>
  <si>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</si>
  <si>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</si>
  <si>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</si>
  <si>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</si>
  <si>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</si>
  <si>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</si>
  <si>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</si>
  <si>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</si>
  <si>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</si>
  <si>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</si>
  <si>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</si>
  <si>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</si>
  <si>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</si>
  <si>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</si>
  <si>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</si>
  <si>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</si>
  <si>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</si>
  <si>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</si>
  <si>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</si>
  <si>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</si>
  <si>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</si>
  <si>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</si>
  <si>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</si>
  <si>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</si>
  <si>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</si>
  <si>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</si>
  <si>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</si>
  <si>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</si>
  <si>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</si>
  <si>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</si>
  <si>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</si>
  <si>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</si>
  <si>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</si>
  <si>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</si>
  <si>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</si>
  <si>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</si>
  <si>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</si>
  <si>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</si>
  <si>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</si>
  <si>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</si>
  <si>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</si>
  <si>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</si>
  <si>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</si>
  <si>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</si>
  <si>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</si>
  <si>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</si>
  <si>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</si>
  <si>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</si>
  <si>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</si>
  <si>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</si>
  <si>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</si>
  <si>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</si>
  <si>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</si>
  <si>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</si>
  <si>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</si>
  <si>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</si>
  <si>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</si>
  <si>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</si>
  <si>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</si>
  <si>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</si>
  <si>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</si>
  <si>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</si>
  <si>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</si>
  <si>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</si>
  <si>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</si>
  <si>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</si>
  <si>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</si>
  <si>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</si>
  <si>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</si>
  <si>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</si>
  <si>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</si>
  <si>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</si>
  <si>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</si>
  <si>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</si>
  <si>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</si>
  <si>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</si>
  <si>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</si>
  <si>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</si>
  <si>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</si>
  <si>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</si>
  <si>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</si>
  <si>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</si>
  <si>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</si>
  <si>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</si>
  <si>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</si>
  <si>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</si>
  <si>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</si>
  <si>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</si>
  <si>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</si>
  <si>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</si>
  <si>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</si>
  <si>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</si>
  <si>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</si>
  <si>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</si>
  <si>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</si>
  <si>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</si>
  <si>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</si>
  <si>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</si>
  <si>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</si>
  <si>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</si>
  <si>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</si>
  <si>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</si>
  <si>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</si>
  <si>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</si>
  <si>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</si>
  <si>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</si>
  <si>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</si>
  <si>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</si>
  <si>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</si>
  <si>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</si>
  <si>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</si>
  <si>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</si>
  <si>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</si>
  <si>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</si>
  <si>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</si>
  <si>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</si>
  <si>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</si>
  <si>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</si>
  <si>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</si>
  <si>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</si>
  <si>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</si>
  <si>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</si>
  <si>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</si>
  <si>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</si>
  <si>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</si>
  <si>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</si>
  <si>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</si>
  <si>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</si>
  <si>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</si>
  <si>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</si>
  <si>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</si>
  <si>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</si>
  <si>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</si>
  <si>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</si>
  <si>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</si>
  <si>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</si>
  <si>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</si>
  <si>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</si>
  <si>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</si>
  <si>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</si>
  <si>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</si>
  <si>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</si>
  <si>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</si>
  <si>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</si>
  <si>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</si>
  <si>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</si>
  <si>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</si>
  <si>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</si>
  <si>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</si>
  <si>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</si>
  <si>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</si>
  <si>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</si>
  <si>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</si>
  <si>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</si>
  <si>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</si>
  <si>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</si>
  <si>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</si>
  <si>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</si>
  <si>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</si>
  <si>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</si>
  <si>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</si>
  <si>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</si>
  <si>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</si>
  <si>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</si>
  <si>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</si>
  <si>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</si>
  <si>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</si>
  <si>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</si>
  <si>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</si>
  <si>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</si>
  <si>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</si>
  <si>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</si>
  <si>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</si>
  <si>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</si>
  <si>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</si>
  <si>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</si>
  <si>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</si>
  <si>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</si>
  <si>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</si>
  <si>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</si>
  <si>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</si>
  <si>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</si>
  <si>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</si>
  <si>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</si>
  <si>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</si>
  <si>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</si>
  <si>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</si>
  <si>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</si>
  <si>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</si>
  <si>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</si>
  <si>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</si>
  <si>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</si>
  <si>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</si>
  <si>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</si>
  <si>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</si>
  <si>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</si>
  <si>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</si>
  <si>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</si>
  <si>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</si>
  <si>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</si>
  <si>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</si>
  <si>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</si>
  <si>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</si>
  <si>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</si>
  <si>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</si>
  <si>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</si>
  <si>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</si>
  <si>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</si>
  <si>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</si>
  <si>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</si>
  <si>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</si>
  <si>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</si>
  <si>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</si>
  <si>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</si>
  <si>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</si>
  <si>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</si>
  <si>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</si>
  <si>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</si>
  <si>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</si>
  <si>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</si>
  <si>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</si>
  <si>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</si>
  <si>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</si>
  <si>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</si>
  <si>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</si>
  <si>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</si>
  <si>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</si>
  <si>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</si>
  <si>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</si>
  <si>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</si>
  <si>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</si>
  <si>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</si>
  <si>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</si>
  <si>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</si>
  <si>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</si>
  <si>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</si>
  <si>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</si>
  <si>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</si>
  <si>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</si>
  <si>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</si>
  <si>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</si>
  <si>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</si>
  <si>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</si>
  <si>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</si>
  <si>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</si>
  <si>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</si>
  <si>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</si>
  <si>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</si>
  <si>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</si>
  <si>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</si>
  <si>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</si>
  <si>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</si>
  <si>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</si>
  <si>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</si>
  <si>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</si>
  <si>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</si>
  <si>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</si>
  <si>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</si>
  <si>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</si>
  <si>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</si>
  <si>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</si>
  <si>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</si>
  <si>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</si>
  <si>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</si>
  <si>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</si>
  <si>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</si>
  <si>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</si>
  <si>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</si>
  <si>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</si>
  <si>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</si>
  <si>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</si>
  <si>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</si>
  <si>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</si>
  <si>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</si>
  <si>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</si>
  <si>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</si>
  <si>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</si>
  <si>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</si>
  <si>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</si>
  <si>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</si>
  <si>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</si>
  <si>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</si>
  <si>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</si>
  <si>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</si>
  <si>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</si>
  <si>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</si>
  <si>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</si>
  <si>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</si>
  <si>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</si>
  <si>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</si>
  <si>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</si>
  <si>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</si>
  <si>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</si>
  <si>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</si>
  <si>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</si>
  <si>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</si>
  <si>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</si>
  <si>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</si>
  <si>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</si>
  <si>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</si>
  <si>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</si>
  <si>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</si>
  <si>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</si>
  <si>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</si>
  <si>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</si>
  <si>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</si>
  <si>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</si>
  <si>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</si>
  <si>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</si>
  <si>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</si>
  <si>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</si>
  <si>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</si>
  <si>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</si>
  <si>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</si>
  <si>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</si>
  <si>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</si>
  <si>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</si>
  <si>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</si>
  <si>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</si>
  <si>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</si>
  <si>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</si>
  <si>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</si>
  <si>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</si>
  <si>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</si>
  <si>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</si>
  <si>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</si>
  <si>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</si>
  <si>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</si>
  <si>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</si>
  <si>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</si>
  <si>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</si>
  <si>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</si>
  <si>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</si>
  <si>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</si>
  <si>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</si>
  <si>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</si>
  <si>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</si>
  <si>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</si>
  <si>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</si>
  <si>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</si>
  <si>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</si>
  <si>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</si>
  <si>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</si>
  <si>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</si>
  <si>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</si>
  <si>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</si>
  <si>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</si>
  <si>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</si>
  <si>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</si>
  <si>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</si>
  <si>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</si>
  <si>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</si>
  <si>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</si>
  <si>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</si>
  <si>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</si>
  <si>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</si>
  <si>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</si>
  <si>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</si>
  <si>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</si>
  <si>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</si>
  <si>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</si>
  <si>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</si>
  <si>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</si>
  <si>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</si>
  <si>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</si>
  <si>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</si>
  <si>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</si>
  <si>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</si>
  <si>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</si>
  <si>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</si>
  <si>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</si>
  <si>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</si>
  <si>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</si>
  <si>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</si>
  <si>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</si>
  <si>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</si>
  <si>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</si>
  <si>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</si>
  <si>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</si>
  <si>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</si>
  <si>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</si>
  <si>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</si>
  <si>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</si>
  <si>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</si>
  <si>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</si>
  <si>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</si>
  <si>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</si>
  <si>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</si>
  <si>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</si>
  <si>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</si>
  <si>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</si>
  <si>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</si>
  <si>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</si>
  <si>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</si>
  <si>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</si>
  <si>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</si>
  <si>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</si>
  <si>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</si>
  <si>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</si>
  <si>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</si>
  <si>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</si>
  <si>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</si>
  <si>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</si>
  <si>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</si>
  <si>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</si>
  <si>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</si>
  <si>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</si>
  <si>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</si>
  <si>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</si>
  <si>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</si>
  <si>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</si>
  <si>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</si>
  <si>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</si>
  <si>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</si>
  <si>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</si>
  <si>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</si>
  <si>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</si>
  <si>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</si>
  <si>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</si>
  <si>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</si>
  <si>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</si>
  <si>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</si>
  <si>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</si>
  <si>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</si>
  <si>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</si>
  <si>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</si>
  <si>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</si>
  <si>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</si>
  <si>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</si>
  <si>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</si>
  <si>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</si>
  <si>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</si>
  <si>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</si>
  <si>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</si>
  <si>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</si>
  <si>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</si>
  <si>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</si>
  <si>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</si>
  <si>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</si>
  <si>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</si>
  <si>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</si>
  <si>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</si>
  <si>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</si>
  <si>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</si>
  <si>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</si>
  <si>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</si>
  <si>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</si>
  <si>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</si>
  <si>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</si>
  <si>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</si>
  <si>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</si>
  <si>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</si>
  <si>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</si>
  <si>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</si>
  <si>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</si>
  <si>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</si>
  <si>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</si>
  <si>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</si>
  <si>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</si>
  <si>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</si>
  <si>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</si>
  <si>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</si>
  <si>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</si>
  <si>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</si>
  <si>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</si>
  <si>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</si>
  <si>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</si>
  <si>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</si>
  <si>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</si>
  <si>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</si>
  <si>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</si>
  <si>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</si>
  <si>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</si>
  <si>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</si>
  <si>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</si>
  <si>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</si>
  <si>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</si>
  <si>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</si>
  <si>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</si>
  <si>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</si>
  <si>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</si>
  <si>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</si>
  <si>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</si>
  <si>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</si>
  <si>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</si>
  <si>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</si>
  <si>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</si>
  <si>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</si>
  <si>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</si>
  <si>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</si>
  <si>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</si>
  <si>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</si>
  <si>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</si>
  <si>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</si>
  <si>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</si>
  <si>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</si>
  <si>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</si>
  <si>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</si>
  <si>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</si>
  <si>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</si>
  <si>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</si>
  <si>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</si>
  <si>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</si>
  <si>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</si>
  <si>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</si>
  <si>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</si>
  <si>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</si>
  <si>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</si>
  <si>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</si>
  <si>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</si>
  <si>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</si>
  <si>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</si>
  <si>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</si>
  <si>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</si>
  <si>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</si>
  <si>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</si>
  <si>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</si>
  <si>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</si>
  <si>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</si>
  <si>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</si>
  <si>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</si>
  <si>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</si>
  <si>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</si>
  <si>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</si>
  <si>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</si>
  <si>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</si>
  <si>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</si>
  <si>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</si>
  <si>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</si>
  <si>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</si>
  <si>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</si>
  <si>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</si>
  <si>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</si>
  <si>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</si>
  <si>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</si>
  <si>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</si>
  <si>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</si>
  <si>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</si>
  <si>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</si>
  <si>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</si>
  <si>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</si>
  <si>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</si>
  <si>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</si>
  <si>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</si>
  <si>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</si>
  <si>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</si>
  <si>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</si>
  <si>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</si>
  <si>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</si>
  <si>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</si>
  <si>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</si>
  <si>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</si>
  <si>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</si>
  <si>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</si>
  <si>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</si>
  <si>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</si>
  <si>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</si>
  <si>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</si>
  <si>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</si>
  <si>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</si>
  <si>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</si>
  <si>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</si>
  <si>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</si>
  <si>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</si>
  <si>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</si>
  <si>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</si>
  <si>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</si>
  <si>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</si>
  <si>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</si>
  <si>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</si>
  <si>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</si>
  <si>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</si>
  <si>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</si>
  <si>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</si>
  <si>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</si>
  <si>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</si>
  <si>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</si>
  <si>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</si>
  <si>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</si>
  <si>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</si>
  <si>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</si>
  <si>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</si>
  <si>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</si>
  <si>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</si>
  <si>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</si>
  <si>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</si>
  <si>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</si>
  <si>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</si>
  <si>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</si>
  <si>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</si>
  <si>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</si>
  <si>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</si>
  <si>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</si>
  <si>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</si>
  <si>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</si>
  <si>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</si>
  <si>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</si>
  <si>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</si>
  <si>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</si>
  <si>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</si>
  <si>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</si>
  <si>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</si>
  <si>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</si>
  <si>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</si>
  <si>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</si>
  <si>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</si>
  <si>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</si>
  <si>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</si>
  <si>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</si>
  <si>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</si>
  <si>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</si>
  <si>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</si>
  <si>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</si>
  <si>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</si>
  <si>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</si>
  <si>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</si>
  <si>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</si>
  <si>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</si>
  <si>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</si>
  <si>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</si>
  <si>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</si>
  <si>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</si>
  <si>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</si>
  <si>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</si>
  <si>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</si>
  <si>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</si>
  <si>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</si>
  <si>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</si>
  <si>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</si>
  <si>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</si>
  <si>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</si>
  <si>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</si>
  <si>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</si>
  <si>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</si>
  <si>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</si>
  <si>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</si>
  <si>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</si>
  <si>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</si>
  <si>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</si>
  <si>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</si>
  <si>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</si>
  <si>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</si>
  <si>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</si>
  <si>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</si>
  <si>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</si>
  <si>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</si>
  <si>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</si>
  <si>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</si>
  <si>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</si>
  <si>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</si>
  <si>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</si>
  <si>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</si>
  <si>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</si>
  <si>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</si>
  <si>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</si>
  <si>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</si>
  <si>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</si>
  <si>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</si>
  <si>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</si>
  <si>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</si>
  <si>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</si>
  <si>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</si>
  <si>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</si>
  <si>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</si>
  <si>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</si>
  <si>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</si>
  <si>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</si>
  <si>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</si>
  <si>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</si>
  <si>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</si>
  <si>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</si>
  <si>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</si>
  <si>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</si>
  <si>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</si>
  <si>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</si>
  <si>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</si>
  <si>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</si>
  <si>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</si>
  <si>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</si>
  <si>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</si>
  <si>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</si>
  <si>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</si>
  <si>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</si>
  <si>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</si>
  <si>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</si>
  <si>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</si>
  <si>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</si>
  <si>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</si>
  <si>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</si>
  <si>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</si>
  <si>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</si>
  <si>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</si>
  <si>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</si>
  <si>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</si>
  <si>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</si>
  <si>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</si>
  <si>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</si>
  <si>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</si>
  <si>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</si>
  <si>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</si>
  <si>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</si>
  <si>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</si>
  <si>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</si>
  <si>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</si>
  <si>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</si>
  <si>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</si>
  <si>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</si>
  <si>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</si>
  <si>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</si>
  <si>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</si>
  <si>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</si>
  <si>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</si>
  <si>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</si>
  <si>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</si>
  <si>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</si>
  <si>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</si>
  <si>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</si>
  <si>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</si>
  <si>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</si>
  <si>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</si>
  <si>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</si>
  <si>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</si>
  <si>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</si>
  <si>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</si>
  <si>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</si>
  <si>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</si>
  <si>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</si>
  <si>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</si>
  <si>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</si>
  <si>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</si>
  <si>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</si>
  <si>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</si>
  <si>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</si>
  <si>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</si>
  <si>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</si>
  <si>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</si>
  <si>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</si>
  <si>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</si>
  <si>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</si>
  <si>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</si>
  <si>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</si>
  <si>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</si>
  <si>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</si>
  <si>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</si>
  <si>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</si>
  <si>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</si>
  <si>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</si>
  <si>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</si>
  <si>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</si>
  <si>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</si>
  <si>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</si>
  <si>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</si>
  <si>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</si>
  <si>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</si>
  <si>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</si>
  <si>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</si>
  <si>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</si>
  <si>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</si>
  <si>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</si>
  <si>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</si>
  <si>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</si>
  <si>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</si>
  <si>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</si>
  <si>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</si>
  <si>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</si>
  <si>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</si>
  <si>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</si>
  <si>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</si>
  <si>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</si>
  <si>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</si>
  <si>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</si>
  <si>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</si>
  <si>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</si>
  <si>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</si>
  <si>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</si>
  <si>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</si>
  <si>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</si>
  <si>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</si>
  <si>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</si>
  <si>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</si>
  <si>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</si>
  <si>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</si>
  <si>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</si>
  <si>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</si>
  <si>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</si>
  <si>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</si>
  <si>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</si>
  <si>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</si>
  <si>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</si>
  <si>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</si>
  <si>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</si>
  <si>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</si>
  <si>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</si>
  <si>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</si>
  <si>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</si>
  <si>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</si>
  <si>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</si>
  <si>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</si>
  <si>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</si>
  <si>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</si>
  <si>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</si>
  <si>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</si>
  <si>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</si>
  <si>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</si>
  <si>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</si>
  <si>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</si>
  <si>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</si>
  <si>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</si>
  <si>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</si>
  <si>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</si>
  <si>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</si>
  <si>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</si>
  <si>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</si>
  <si>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</si>
  <si>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</si>
  <si>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</si>
  <si>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</si>
  <si>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</si>
  <si>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</si>
  <si>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</si>
  <si>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</si>
  <si>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</si>
  <si>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</si>
  <si>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</si>
  <si>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</si>
  <si>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</si>
  <si>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</si>
  <si>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</si>
  <si>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</si>
  <si>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</si>
  <si>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</si>
  <si>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</si>
  <si>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</si>
  <si>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</si>
  <si>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</si>
  <si>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</si>
  <si>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</si>
  <si>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</si>
  <si>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</si>
  <si>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</si>
  <si>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</si>
  <si>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</si>
  <si>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</si>
  <si>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</si>
  <si>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</si>
  <si>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</si>
  <si>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</si>
  <si>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</si>
  <si>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</si>
  <si>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</si>
  <si>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</si>
  <si>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</si>
  <si>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</si>
  <si>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</si>
  <si>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</si>
  <si>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</si>
  <si>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</si>
  <si>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</si>
  <si>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</si>
  <si>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</si>
  <si>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</si>
  <si>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</si>
  <si>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</si>
  <si>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</si>
  <si>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</si>
  <si>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</si>
  <si>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</si>
  <si>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</si>
  <si>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</si>
  <si>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</si>
  <si>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</si>
  <si>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</si>
  <si>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</si>
  <si>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</si>
  <si>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</si>
  <si>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</si>
  <si>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</si>
  <si>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</si>
  <si>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</si>
  <si>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</si>
  <si>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</si>
  <si>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</si>
  <si>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</si>
  <si>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</si>
  <si>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</si>
  <si>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</si>
  <si>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</si>
  <si>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</si>
  <si>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</si>
  <si>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</si>
  <si>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</si>
  <si>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</si>
  <si>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</si>
  <si>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</si>
  <si>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</si>
  <si>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</si>
  <si>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</si>
  <si>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</si>
  <si>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</si>
  <si>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</si>
  <si>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</si>
  <si>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</si>
  <si>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</si>
  <si>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</si>
  <si>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</si>
  <si>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</si>
  <si>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</si>
  <si>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</si>
  <si>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</si>
  <si>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</si>
  <si>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</si>
  <si>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</si>
  <si>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</si>
  <si>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</si>
  <si>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</si>
  <si>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</si>
  <si>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</si>
  <si>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</si>
  <si>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</si>
  <si>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</si>
  <si>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</si>
  <si>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</si>
  <si>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</si>
  <si>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</si>
  <si>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</si>
  <si>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</si>
  <si>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</si>
  <si>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</si>
  <si>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</si>
  <si>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</si>
  <si>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</si>
  <si>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</si>
  <si>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</si>
  <si>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</si>
  <si>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</si>
  <si>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</si>
  <si>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</si>
  <si>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</si>
  <si>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</si>
  <si>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</si>
  <si>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</si>
  <si>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</si>
  <si>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</si>
  <si>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</si>
  <si>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</si>
  <si>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</si>
  <si>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</si>
  <si>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</si>
  <si>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</si>
  <si>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</si>
  <si>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</si>
  <si>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</si>
  <si>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</si>
  <si>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</si>
  <si>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</si>
  <si>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</si>
  <si>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</si>
  <si>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</si>
  <si>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</si>
  <si>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</si>
  <si>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</si>
  <si>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</si>
  <si>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</si>
  <si>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</si>
  <si>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</si>
  <si>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</si>
  <si>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</si>
  <si>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</si>
  <si>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</si>
  <si>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</si>
  <si>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</si>
  <si>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</si>
  <si>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</si>
  <si>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</si>
  <si>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</si>
  <si>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</si>
  <si>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</si>
  <si>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</si>
  <si>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</si>
  <si>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</si>
  <si>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</si>
  <si>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</si>
  <si>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</si>
  <si>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</si>
  <si>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</si>
  <si>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</si>
  <si>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</si>
  <si>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</si>
  <si>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</si>
  <si>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</si>
  <si>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</si>
  <si>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</si>
  <si>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</si>
  <si>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</si>
  <si>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</si>
  <si>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</si>
  <si>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</si>
  <si>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</si>
  <si>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</si>
  <si>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</si>
  <si>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</si>
  <si>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</si>
  <si>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</si>
  <si>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</si>
  <si>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</si>
  <si>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</si>
  <si>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</si>
  <si>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</si>
  <si>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</si>
  <si>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</si>
  <si>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</si>
  <si>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</si>
  <si>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</si>
  <si>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</si>
  <si>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</si>
  <si>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</si>
  <si>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</si>
  <si>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</si>
  <si>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</si>
  <si>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</si>
  <si>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</si>
  <si>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</si>
  <si>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</si>
  <si>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</si>
  <si>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</si>
  <si>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</si>
  <si>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</si>
  <si>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</si>
  <si>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</si>
  <si>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</si>
  <si>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</si>
  <si>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</si>
  <si>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</si>
  <si>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</si>
  <si>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</si>
  <si>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</si>
  <si>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</si>
  <si>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</si>
  <si>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</si>
  <si>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</si>
  <si>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</si>
  <si>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</si>
  <si>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</si>
  <si>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</si>
  <si>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</si>
  <si>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</si>
  <si>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</si>
  <si>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</si>
  <si>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</si>
  <si>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</si>
  <si>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</si>
  <si>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</si>
  <si>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</si>
  <si>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</si>
  <si>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</si>
  <si>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</si>
  <si>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</si>
  <si>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</si>
  <si>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</si>
  <si>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</si>
  <si>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</si>
  <si>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</si>
  <si>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</si>
  <si>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</si>
  <si>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</si>
  <si>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</si>
  <si>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</si>
  <si>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</si>
  <si>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</si>
  <si>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</si>
  <si>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</si>
  <si>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</si>
  <si>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</si>
  <si>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</si>
  <si>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</si>
  <si>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</si>
  <si>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</si>
  <si>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</si>
  <si>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</si>
  <si>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</si>
  <si>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</si>
  <si>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</si>
  <si>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</si>
  <si>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</si>
  <si>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</si>
  <si>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</si>
  <si>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</si>
  <si>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</si>
  <si>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</si>
  <si>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</si>
  <si>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</si>
  <si>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</si>
  <si>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</si>
  <si>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</si>
  <si>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</si>
  <si>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</si>
  <si>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</si>
  <si>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</si>
  <si>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</si>
  <si>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</si>
  <si>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</si>
  <si>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</si>
  <si>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</si>
  <si>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</si>
  <si>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</si>
  <si>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</si>
  <si>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</si>
  <si>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</si>
  <si>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</si>
  <si>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</si>
  <si>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</si>
  <si>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</si>
  <si>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</si>
  <si>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</si>
  <si>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</si>
  <si>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</si>
  <si>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</si>
  <si>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</si>
  <si>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</si>
  <si>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</si>
  <si>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</si>
  <si>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</si>
  <si>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</si>
  <si>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</si>
  <si>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</si>
  <si>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</si>
  <si>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</si>
  <si>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</si>
  <si>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</si>
  <si>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</si>
  <si>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</si>
  <si>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</si>
  <si>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</si>
  <si>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</si>
  <si>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</si>
  <si>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</si>
  <si>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</si>
  <si>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</si>
  <si>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</si>
  <si>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</si>
  <si>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</si>
  <si>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</si>
  <si>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</si>
  <si>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</si>
  <si>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</si>
  <si>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</si>
  <si>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</si>
  <si>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</si>
  <si>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</si>
  <si>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</si>
  <si>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</si>
  <si>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</si>
  <si>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</si>
  <si>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</si>
  <si>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</si>
  <si>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</si>
  <si>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</si>
  <si>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</si>
  <si>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</si>
  <si>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</si>
  <si>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</si>
  <si>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</si>
  <si>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</si>
  <si>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</si>
  <si>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</si>
  <si>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</si>
  <si>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</si>
  <si>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</si>
  <si>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</si>
  <si>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</si>
  <si>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</si>
  <si>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</si>
  <si>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</si>
  <si>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</si>
  <si>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</si>
  <si>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</si>
  <si>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</si>
  <si>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</si>
  <si>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</si>
  <si>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</si>
  <si>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</si>
  <si>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</si>
  <si>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</si>
  <si>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</si>
  <si>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</si>
  <si>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</si>
  <si>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</si>
  <si>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</si>
  <si>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</si>
  <si>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</si>
  <si>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</si>
  <si>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</si>
  <si>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</si>
  <si>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</si>
  <si>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</si>
  <si>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</si>
  <si>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</si>
  <si>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</si>
  <si>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</si>
  <si>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</si>
  <si>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</si>
  <si>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</si>
  <si>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</si>
  <si>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</si>
  <si>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</si>
  <si>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</si>
  <si>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</si>
  <si>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</si>
  <si>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</si>
  <si>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</si>
  <si>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</si>
  <si>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</si>
  <si>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</si>
  <si>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</si>
  <si>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</si>
  <si>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</si>
  <si>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</si>
  <si>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</si>
  <si>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</si>
  <si>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</si>
  <si>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</si>
  <si>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</si>
  <si>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</si>
  <si>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</si>
  <si>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</si>
  <si>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</si>
  <si>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</si>
  <si>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</si>
  <si>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</si>
  <si>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</si>
  <si>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</si>
  <si>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</si>
  <si>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</si>
  <si>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</si>
  <si>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</si>
  <si>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</si>
  <si>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</si>
  <si>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</si>
  <si>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</si>
  <si>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</si>
  <si>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</si>
  <si>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</si>
  <si>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</si>
  <si>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</si>
  <si>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</si>
  <si>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</si>
  <si>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</si>
  <si>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</si>
  <si>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</si>
  <si>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</si>
  <si>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</si>
  <si>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</si>
  <si>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</si>
  <si>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</si>
  <si>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</si>
  <si>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</si>
  <si>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</si>
  <si>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</si>
  <si>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</si>
  <si>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</si>
  <si>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</si>
  <si>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</si>
  <si>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</si>
  <si>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</si>
  <si>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</si>
  <si>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</si>
  <si>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</si>
  <si>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</si>
  <si>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</si>
  <si>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</si>
  <si>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</si>
  <si>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</si>
  <si>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</si>
  <si>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</si>
  <si>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</si>
  <si>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</si>
  <si>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</si>
  <si>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</si>
  <si>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</si>
  <si>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</si>
  <si>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</si>
  <si>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</si>
  <si>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</si>
  <si>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</si>
  <si>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</si>
  <si>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</si>
  <si>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</si>
  <si>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</si>
  <si>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</si>
  <si>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</si>
  <si>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</si>
  <si>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</si>
  <si>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</si>
  <si>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</si>
  <si>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</si>
  <si>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</si>
  <si>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</si>
  <si>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</si>
  <si>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</si>
  <si>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</si>
  <si>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</si>
  <si>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</si>
  <si>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</si>
  <si>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</si>
  <si>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</si>
  <si>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</si>
  <si>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</si>
  <si>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</si>
  <si>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</si>
  <si>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</si>
  <si>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</si>
  <si>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</si>
  <si>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</si>
  <si>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</si>
  <si>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</si>
  <si>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</si>
  <si>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</si>
  <si>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</si>
  <si>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</si>
  <si>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</si>
  <si>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</si>
  <si>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</si>
  <si>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</si>
  <si>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</si>
  <si>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</si>
  <si>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</si>
  <si>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</si>
  <si>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</si>
  <si>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</si>
  <si>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</si>
  <si>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</si>
  <si>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</si>
  <si>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</si>
  <si>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</si>
  <si>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</si>
  <si>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</si>
  <si>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</si>
  <si>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</si>
  <si>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</si>
  <si>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</si>
  <si>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</si>
  <si>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</si>
  <si>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</si>
  <si>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</si>
  <si>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</si>
  <si>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</si>
  <si>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</si>
  <si>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</si>
  <si>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</si>
  <si>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</si>
  <si>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</si>
  <si>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</si>
  <si>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</si>
  <si>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</si>
  <si>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</si>
  <si>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</si>
  <si>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</si>
  <si>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</si>
  <si>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</si>
  <si>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</si>
  <si>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</si>
  <si>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</si>
  <si>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</si>
  <si>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</si>
  <si>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</si>
  <si>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</si>
  <si>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</si>
  <si>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</si>
  <si>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</si>
  <si>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</si>
  <si>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</si>
  <si>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</si>
  <si>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</si>
  <si>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</si>
  <si>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</si>
  <si>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</si>
  <si>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</si>
  <si>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</si>
  <si>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</si>
  <si>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</si>
  <si>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</si>
  <si>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</si>
  <si>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</si>
  <si>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</si>
  <si>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</si>
  <si>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</si>
  <si>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</si>
  <si>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</si>
  <si>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</si>
  <si>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</si>
  <si>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</si>
  <si>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</si>
  <si>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</si>
  <si>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</si>
  <si>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</si>
  <si>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</si>
  <si>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</si>
  <si>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</si>
  <si>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</si>
  <si>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</si>
  <si>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</si>
  <si>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</si>
  <si>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</si>
  <si>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</si>
  <si>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</si>
  <si>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</si>
  <si>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</si>
  <si>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</si>
  <si>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</si>
  <si>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</si>
  <si>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</si>
  <si>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</si>
  <si>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</si>
  <si>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</si>
  <si>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</si>
  <si>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</si>
  <si>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</si>
  <si>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</si>
  <si>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</si>
  <si>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</si>
  <si>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</si>
  <si>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</si>
  <si>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</si>
  <si>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</si>
  <si>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</si>
  <si>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</si>
  <si>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</si>
  <si>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</si>
  <si>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</si>
  <si>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</si>
  <si>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</si>
  <si>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</si>
  <si>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</si>
  <si>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</si>
  <si>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</si>
  <si>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</si>
  <si>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</si>
  <si>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</si>
  <si>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</si>
  <si>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</si>
  <si>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</si>
  <si>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</si>
  <si>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</si>
  <si>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</si>
  <si>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</si>
  <si>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</si>
  <si>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</si>
  <si>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</si>
  <si>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</si>
  <si>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</si>
  <si>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</si>
  <si>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</si>
  <si>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</si>
  <si>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</si>
  <si>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</si>
  <si>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</si>
  <si>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</si>
  <si>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</si>
  <si>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</si>
  <si>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</si>
  <si>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</si>
  <si>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</si>
  <si>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</si>
  <si>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</si>
  <si>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</si>
  <si>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</si>
  <si>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</si>
  <si>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</si>
  <si>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</si>
  <si>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</si>
  <si>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</si>
  <si>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</si>
  <si>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</si>
  <si>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</si>
  <si>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</si>
  <si>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</si>
  <si>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</si>
  <si>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</si>
  <si>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</si>
  <si>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</si>
  <si>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</si>
  <si>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</si>
  <si>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</si>
  <si>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</si>
  <si>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</si>
  <si>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</si>
  <si>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</si>
  <si>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</si>
  <si>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</si>
  <si>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</si>
  <si>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</si>
  <si>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</si>
  <si>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</si>
  <si>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</si>
  <si>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</si>
  <si>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</si>
  <si>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</si>
  <si>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</si>
  <si>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</si>
  <si>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</si>
  <si>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</si>
  <si>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</si>
  <si>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</si>
  <si>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</si>
  <si>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</si>
  <si>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</si>
  <si>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</si>
  <si>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</si>
  <si>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</si>
  <si>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</si>
  <si>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</si>
  <si>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</si>
  <si>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</si>
  <si>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</si>
  <si>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</si>
  <si>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</si>
  <si>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</si>
  <si>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</si>
  <si>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</si>
  <si>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</si>
  <si>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</si>
  <si>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</si>
  <si>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</si>
  <si>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</si>
  <si>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</si>
  <si>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</si>
  <si>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</si>
  <si>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</si>
  <si>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</si>
  <si>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</si>
  <si>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</si>
  <si>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</si>
  <si>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</si>
  <si>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</si>
  <si>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</si>
  <si>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</si>
  <si>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</si>
  <si>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</si>
  <si>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</si>
  <si>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</si>
  <si>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</si>
  <si>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</si>
  <si>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</si>
  <si>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</si>
  <si>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</si>
  <si>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</si>
  <si>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</si>
  <si>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</si>
  <si>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</si>
  <si>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</si>
  <si>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</si>
  <si>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</si>
  <si>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</si>
  <si>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</si>
  <si>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</si>
  <si>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</si>
  <si>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</si>
  <si>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</si>
  <si>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</si>
  <si>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</si>
  <si>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</si>
  <si>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</si>
  <si>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</si>
  <si>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</si>
  <si>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</si>
  <si>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</si>
  <si>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</si>
  <si>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</si>
  <si>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</si>
  <si>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</si>
  <si>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</si>
  <si>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</si>
  <si>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</si>
  <si>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</si>
  <si>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</si>
  <si>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</si>
  <si>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</si>
  <si>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</si>
  <si>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</si>
  <si>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</si>
  <si>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</si>
  <si>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</si>
  <si>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</si>
  <si>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</si>
  <si>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</si>
  <si>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</si>
  <si>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</si>
  <si>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</si>
  <si>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</si>
  <si>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</si>
  <si>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</si>
  <si>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</si>
  <si>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</si>
  <si>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</si>
  <si>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</si>
  <si>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</si>
  <si>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</si>
  <si>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</si>
  <si>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</si>
  <si>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</si>
  <si>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</si>
  <si>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</si>
  <si>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</si>
  <si>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</si>
  <si>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</si>
  <si>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</si>
  <si>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</si>
  <si>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</si>
  <si>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</si>
  <si>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</si>
  <si>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</si>
  <si>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</si>
  <si>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</si>
  <si>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</si>
  <si>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</si>
  <si>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</si>
  <si>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</si>
  <si>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</si>
  <si>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</si>
  <si>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</si>
  <si>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</si>
  <si>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</si>
  <si>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</si>
  <si>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</si>
  <si>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</si>
  <si>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</si>
  <si>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</si>
  <si>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</si>
  <si>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</si>
  <si>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</si>
  <si>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</si>
  <si>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</si>
  <si>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</si>
  <si>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</si>
  <si>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</si>
  <si>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</si>
  <si>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</si>
  <si>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</si>
  <si>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</si>
  <si>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</si>
  <si>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</si>
  <si>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</si>
  <si>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</si>
  <si>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</si>
  <si>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</si>
  <si>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</si>
  <si>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</si>
  <si>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</si>
  <si>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</si>
  <si>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</si>
  <si>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</si>
  <si>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</si>
  <si>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</si>
  <si>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</si>
  <si>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</si>
  <si>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</si>
  <si>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</si>
  <si>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</si>
  <si>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</si>
  <si>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</si>
  <si>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</si>
  <si>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</si>
  <si>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</si>
  <si>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</si>
  <si>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</si>
  <si>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</si>
  <si>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</si>
  <si>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</si>
  <si>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</si>
  <si>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</si>
  <si>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</si>
  <si>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</si>
  <si>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</si>
  <si>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</si>
  <si>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</si>
  <si>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</si>
  <si>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</si>
  <si>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</si>
  <si>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</si>
  <si>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</si>
  <si>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</si>
  <si>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</si>
  <si>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</si>
  <si>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</si>
  <si>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</si>
  <si>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</si>
  <si>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</si>
  <si>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</si>
  <si>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</si>
  <si>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</si>
  <si>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</si>
  <si>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</si>
  <si>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</si>
  <si>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</si>
  <si>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</si>
  <si>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</si>
  <si>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</si>
  <si>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</si>
  <si>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</si>
  <si>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</si>
  <si>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</si>
  <si>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</si>
  <si>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</si>
  <si>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</si>
  <si>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</si>
  <si>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</si>
  <si>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</si>
  <si>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</si>
  <si>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</si>
  <si>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</si>
  <si>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</si>
  <si>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</si>
  <si>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</si>
  <si>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</si>
  <si>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</si>
  <si>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</si>
  <si>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</si>
  <si>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</si>
  <si>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</si>
  <si>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</si>
  <si>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</si>
  <si>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</si>
  <si>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</si>
  <si>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</si>
  <si>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</si>
  <si>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</si>
  <si>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</si>
  <si>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</si>
  <si>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</si>
  <si>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</si>
  <si>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</si>
  <si>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</si>
  <si>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</si>
  <si>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</si>
  <si>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</si>
  <si>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</si>
  <si>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</si>
  <si>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</si>
  <si>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</si>
  <si>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</si>
  <si>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</si>
  <si>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</si>
  <si>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</si>
  <si>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</si>
  <si>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</si>
  <si>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</si>
  <si>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</si>
  <si>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</si>
  <si>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</si>
  <si>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</si>
  <si>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</si>
  <si>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</si>
  <si>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</si>
  <si>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</si>
  <si>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</si>
  <si>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</si>
  <si>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</si>
  <si>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</si>
  <si>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</si>
  <si>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</si>
  <si>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</si>
  <si>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</si>
  <si>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</si>
  <si>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</si>
  <si>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</si>
  <si>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</si>
  <si>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</si>
  <si>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</si>
  <si>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</si>
  <si>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</si>
  <si>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</si>
  <si>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</si>
  <si>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</si>
  <si>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</si>
  <si>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</si>
  <si>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</si>
  <si>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</si>
  <si>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</si>
  <si>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</si>
  <si>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</si>
  <si>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</si>
  <si>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</si>
  <si>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</si>
  <si>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</si>
  <si>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</si>
  <si>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</si>
  <si>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</si>
  <si>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</si>
  <si>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</si>
  <si>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</si>
  <si>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</si>
  <si>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</si>
  <si>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</si>
  <si>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</si>
  <si>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</si>
  <si>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</si>
  <si>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</si>
  <si>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</si>
  <si>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</si>
  <si>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</si>
  <si>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</si>
  <si>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</si>
  <si>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</si>
  <si>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</si>
  <si>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</si>
  <si>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</si>
  <si>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</si>
  <si>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</si>
  <si>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</si>
  <si>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</si>
  <si>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</si>
  <si>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</si>
  <si>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</si>
  <si>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</si>
  <si>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</si>
  <si>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</si>
  <si>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</si>
  <si>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</si>
  <si>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</si>
  <si>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</si>
  <si>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</si>
  <si>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</si>
  <si>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</si>
  <si>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</si>
  <si>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</si>
  <si>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</si>
  <si>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</si>
  <si>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</si>
  <si>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</si>
  <si>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</si>
  <si>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</si>
  <si>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</si>
  <si>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</si>
  <si>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</si>
  <si>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</si>
  <si>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</si>
  <si>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</si>
  <si>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</si>
  <si>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</si>
  <si>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</si>
  <si>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</si>
  <si>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</si>
  <si>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</si>
  <si>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</si>
  <si>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</si>
  <si>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</si>
  <si>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</si>
  <si>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</si>
  <si>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</si>
  <si>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</si>
  <si>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</si>
  <si>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</si>
  <si>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</si>
  <si>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</si>
  <si>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</si>
  <si>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</si>
  <si>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</si>
  <si>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</si>
  <si>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</si>
  <si>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</si>
  <si>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</si>
  <si>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</si>
  <si>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</si>
  <si>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</si>
  <si>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</si>
  <si>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</si>
  <si>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</si>
  <si>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</si>
  <si>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</si>
  <si>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</si>
  <si>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</si>
  <si>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</si>
  <si>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</si>
  <si>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</si>
  <si>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</si>
  <si>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</si>
  <si>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</si>
  <si>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</si>
  <si>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</si>
  <si>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</si>
  <si>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</si>
  <si>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</si>
  <si>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</si>
  <si>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</si>
  <si>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</si>
  <si>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</si>
  <si>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</si>
  <si>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</si>
  <si>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</si>
  <si>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</si>
  <si>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</si>
  <si>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</si>
  <si>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</si>
  <si>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</si>
  <si>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</si>
  <si>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</si>
  <si>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</si>
  <si>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</si>
  <si>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</si>
  <si>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</si>
  <si>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</si>
  <si>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</si>
  <si>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</si>
  <si>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</si>
  <si>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</si>
  <si>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</si>
  <si>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</si>
  <si>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</si>
  <si>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</si>
  <si>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</si>
  <si>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</si>
  <si>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</si>
  <si>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</si>
  <si>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</si>
  <si>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</si>
  <si>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</si>
  <si>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</si>
  <si>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</si>
  <si>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</si>
  <si>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</si>
  <si>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</si>
  <si>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</si>
  <si>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</si>
  <si>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</si>
  <si>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</si>
  <si>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</si>
  <si>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</si>
  <si>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</si>
  <si>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</si>
  <si>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</si>
  <si>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</si>
  <si>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</si>
  <si>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</si>
  <si>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</si>
  <si>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</si>
  <si>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</si>
  <si>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</si>
  <si>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</si>
  <si>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</si>
  <si>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</si>
  <si>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</si>
  <si>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</si>
  <si>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</si>
  <si>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</si>
  <si>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</si>
  <si>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</si>
  <si>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</si>
  <si>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</si>
  <si>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</si>
  <si>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</si>
  <si>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</si>
  <si>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</si>
  <si>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</si>
  <si>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</si>
  <si>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</si>
  <si>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</si>
  <si>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</si>
  <si>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</si>
  <si>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</si>
  <si>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</si>
  <si>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</si>
  <si>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</si>
  <si>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</si>
  <si>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</si>
  <si>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</si>
  <si>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</si>
  <si>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</si>
  <si>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</si>
  <si>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</si>
  <si>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</si>
  <si>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</si>
  <si>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</si>
  <si>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</si>
  <si>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</si>
  <si>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</si>
  <si>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</si>
  <si>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</si>
  <si>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</si>
  <si>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</si>
  <si>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</si>
  <si>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</si>
  <si>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</si>
  <si>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</si>
  <si>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</si>
  <si>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</si>
  <si>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</si>
  <si>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</si>
  <si>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</si>
  <si>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</si>
  <si>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</si>
  <si>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</si>
  <si>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</si>
  <si>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</si>
  <si>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</si>
  <si>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</si>
  <si>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</si>
  <si>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</si>
  <si>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</si>
  <si>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</si>
  <si>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</si>
  <si>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</si>
  <si>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</si>
  <si>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</si>
  <si>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</si>
  <si>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</si>
  <si>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</si>
  <si>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</si>
  <si>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</si>
  <si>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</si>
  <si>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</si>
  <si>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</si>
  <si>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</si>
  <si>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</si>
  <si>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</si>
  <si>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</si>
  <si>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</si>
  <si>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</si>
  <si>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</si>
  <si>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</si>
  <si>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</si>
  <si>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</si>
  <si>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</si>
  <si>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</si>
  <si>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</si>
  <si>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</si>
  <si>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</si>
  <si>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</si>
  <si>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</si>
  <si>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</si>
  <si>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</si>
  <si>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</si>
  <si>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</si>
  <si>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</si>
  <si>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</si>
  <si>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</si>
  <si>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</si>
  <si>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</si>
  <si>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</si>
  <si>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</si>
  <si>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</si>
  <si>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</si>
  <si>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</si>
  <si>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</si>
  <si>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</si>
  <si>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</si>
  <si>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</si>
  <si>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</si>
  <si>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</si>
  <si>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</si>
  <si>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</si>
  <si>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</si>
  <si>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</si>
  <si>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</si>
  <si>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</si>
  <si>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</si>
  <si>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</si>
  <si>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</si>
  <si>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</si>
  <si>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</si>
  <si>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</si>
  <si>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</si>
  <si>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</si>
  <si>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</si>
  <si>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</si>
  <si>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</si>
  <si>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</si>
  <si>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</si>
  <si>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</si>
  <si>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</si>
  <si>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</si>
  <si>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</si>
  <si>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</si>
  <si>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</si>
  <si>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</si>
  <si>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</si>
  <si>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</si>
  <si>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</si>
  <si>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</si>
  <si>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</si>
  <si>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</si>
  <si>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</si>
  <si>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</si>
  <si>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</si>
  <si>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</si>
  <si>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</si>
  <si>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</si>
  <si>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</si>
  <si>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</si>
  <si>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</si>
  <si>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</si>
  <si>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</si>
  <si>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</si>
  <si>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</si>
  <si>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</si>
  <si>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</si>
  <si>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</si>
  <si>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</si>
  <si>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</si>
  <si>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</si>
  <si>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</si>
  <si>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</si>
  <si>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</si>
  <si>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</si>
  <si>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</si>
  <si>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</si>
  <si>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</si>
  <si>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</si>
  <si>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</si>
  <si>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</si>
  <si>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</si>
  <si>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</si>
  <si>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</si>
  <si>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</si>
  <si>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</si>
  <si>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</si>
  <si>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</si>
  <si>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</si>
  <si>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</si>
  <si>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</si>
  <si>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</si>
  <si>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</si>
  <si>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</si>
  <si>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</si>
  <si>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</si>
  <si>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</si>
  <si>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</si>
  <si>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</si>
  <si>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</si>
  <si>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</si>
  <si>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</si>
  <si>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</si>
  <si>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</si>
  <si>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</si>
  <si>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</si>
  <si>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</si>
  <si>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</si>
  <si>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</si>
  <si>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</si>
  <si>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</si>
  <si>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</si>
  <si>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</si>
  <si>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</si>
  <si>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</si>
  <si>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</si>
  <si>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</si>
  <si>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</si>
  <si>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</si>
  <si>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</si>
  <si>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</si>
  <si>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</si>
  <si>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</si>
  <si>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</si>
  <si>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</si>
  <si>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</si>
  <si>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</si>
  <si>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</si>
  <si>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</si>
  <si>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</si>
  <si>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</si>
  <si>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</si>
  <si>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</si>
  <si>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</si>
  <si>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</si>
  <si>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</si>
  <si>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</si>
  <si>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</si>
  <si>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</si>
  <si>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</si>
  <si>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</si>
  <si>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</si>
  <si>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</si>
  <si>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</si>
  <si>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</si>
  <si>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</si>
  <si>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</si>
  <si>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</si>
  <si>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</si>
  <si>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</si>
  <si>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</si>
  <si>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</si>
  <si>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</si>
  <si>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</si>
  <si>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</si>
  <si>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</si>
  <si>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</si>
  <si>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</si>
  <si>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</si>
  <si>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</si>
  <si>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</si>
  <si>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</si>
  <si>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</si>
  <si>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</si>
  <si>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</si>
  <si>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</si>
  <si>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</si>
  <si>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</si>
  <si>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</si>
  <si>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</si>
  <si>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</si>
  <si>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</si>
  <si>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</si>
  <si>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</si>
  <si>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</si>
  <si>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</si>
  <si>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</si>
  <si>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</si>
  <si>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</si>
  <si>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</si>
  <si>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</si>
  <si>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</si>
  <si>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</si>
  <si>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</si>
  <si>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</si>
  <si>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</si>
  <si>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</si>
  <si>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</si>
  <si>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</si>
  <si>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</si>
  <si>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</si>
  <si>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</si>
  <si>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</si>
  <si>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</si>
  <si>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</si>
  <si>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</si>
  <si>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</si>
  <si>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</si>
  <si>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</si>
  <si>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</si>
  <si>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</si>
  <si>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</si>
  <si>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</si>
  <si>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</si>
  <si>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</si>
  <si>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</si>
  <si>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</si>
  <si>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</si>
  <si>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</si>
  <si>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</si>
  <si>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</si>
  <si>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</si>
  <si>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</si>
  <si>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</si>
  <si>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</si>
  <si>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</si>
  <si>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</si>
  <si>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</si>
  <si>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</si>
  <si>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</si>
  <si>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</si>
  <si>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</si>
  <si>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</si>
  <si>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</si>
  <si>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</si>
  <si>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</si>
  <si>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</si>
  <si>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</si>
  <si>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</si>
  <si>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</si>
  <si>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</si>
  <si>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</si>
  <si>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</si>
  <si>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</si>
  <si>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</si>
  <si>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</si>
  <si>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</si>
  <si>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</si>
  <si>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</si>
  <si>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</si>
  <si>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</si>
  <si>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</si>
  <si>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</si>
  <si>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</si>
  <si>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</si>
  <si>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</si>
  <si>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</si>
  <si>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</si>
  <si>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</si>
  <si>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</si>
  <si>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</si>
  <si>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</si>
  <si>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</si>
  <si>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</si>
  <si>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</si>
  <si>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</si>
  <si>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</si>
  <si>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</si>
  <si>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</si>
  <si>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</si>
  <si>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</si>
  <si>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</si>
  <si>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</si>
  <si>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</si>
  <si>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</si>
  <si>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</si>
  <si>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</si>
  <si>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</si>
  <si>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</si>
  <si>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</si>
  <si>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</si>
  <si>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</si>
  <si>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</si>
  <si>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</si>
  <si>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</si>
  <si>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</si>
  <si>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</si>
  <si>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</si>
  <si>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</si>
  <si>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</si>
  <si>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</si>
  <si>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</si>
  <si>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</si>
  <si>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</si>
  <si>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</si>
  <si>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</si>
  <si>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</si>
  <si>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</si>
  <si>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</si>
  <si>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</si>
  <si>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</si>
  <si>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</si>
  <si>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</si>
  <si>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</si>
  <si>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</si>
  <si>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</si>
  <si>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</si>
  <si>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</si>
  <si>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</si>
  <si>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</si>
  <si>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</si>
  <si>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</si>
  <si>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</si>
  <si>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</si>
  <si>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</si>
  <si>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</si>
  <si>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</si>
  <si>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</si>
  <si>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</si>
  <si>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</si>
  <si>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</si>
  <si>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</si>
  <si>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</si>
  <si>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</si>
  <si>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</si>
  <si>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</si>
  <si>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</si>
  <si>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</si>
  <si>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</si>
  <si>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</si>
  <si>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</si>
  <si>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</si>
  <si>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</si>
  <si>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</si>
  <si>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</si>
  <si>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</si>
  <si>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</si>
  <si>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</si>
  <si>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</si>
  <si>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</si>
  <si>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</si>
  <si>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</si>
  <si>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</si>
  <si>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</si>
  <si>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</si>
  <si>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</si>
  <si>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</si>
  <si>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</si>
  <si>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</si>
  <si>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</si>
  <si>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</si>
  <si>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</si>
  <si>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</si>
  <si>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</si>
  <si>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</si>
  <si>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</si>
  <si>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</si>
  <si>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</si>
  <si>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</si>
  <si>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</si>
  <si>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</si>
  <si>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</si>
  <si>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</si>
  <si>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</si>
  <si>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</si>
  <si>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</si>
  <si>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</si>
  <si>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</si>
  <si>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</si>
  <si>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</si>
  <si>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</si>
  <si>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</si>
  <si>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</si>
  <si>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</si>
  <si>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</si>
  <si>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</si>
  <si>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</si>
  <si>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</si>
  <si>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</si>
  <si>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</si>
  <si>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</si>
  <si>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</si>
  <si>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</si>
  <si>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</si>
  <si>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</si>
  <si>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</si>
  <si>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</si>
  <si>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</si>
  <si>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</si>
  <si>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</si>
  <si>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</si>
  <si>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</si>
  <si>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</si>
  <si>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</si>
  <si>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</si>
  <si>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</si>
  <si>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</si>
  <si>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</si>
  <si>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</si>
  <si>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</si>
  <si>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</si>
  <si>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</si>
  <si>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</si>
  <si>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</si>
  <si>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</si>
  <si>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</si>
  <si>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</si>
  <si>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</si>
  <si>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</si>
  <si>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</si>
  <si>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</si>
  <si>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</si>
  <si>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</si>
  <si>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</si>
  <si>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</si>
  <si>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</si>
  <si>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</si>
  <si>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</si>
  <si>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</si>
  <si>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</si>
  <si>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</si>
  <si>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</si>
  <si>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</si>
  <si>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</si>
  <si>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</si>
  <si>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</si>
  <si>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</si>
  <si>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</si>
  <si>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</si>
  <si>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</si>
  <si>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</si>
  <si>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</si>
  <si>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</si>
  <si>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</si>
  <si>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</si>
  <si>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</si>
  <si>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</si>
  <si>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</si>
  <si>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</si>
  <si>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</si>
  <si>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</si>
  <si>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</si>
  <si>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</si>
  <si>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</si>
  <si>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</si>
  <si>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</si>
  <si>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</si>
  <si>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</si>
  <si>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</si>
  <si>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</si>
  <si>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</si>
  <si>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</si>
  <si>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</si>
  <si>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</si>
  <si>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</si>
  <si>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</si>
  <si>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</si>
  <si>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</si>
  <si>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</si>
  <si>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</si>
  <si>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</si>
  <si>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</si>
  <si>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</si>
  <si>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</si>
  <si>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</si>
  <si>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</si>
  <si>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</si>
  <si>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</si>
  <si>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</si>
  <si>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</si>
  <si>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</si>
  <si>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</si>
  <si>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</si>
  <si>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</si>
  <si>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</si>
  <si>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</si>
  <si>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</si>
  <si>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</si>
  <si>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</si>
  <si>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</si>
  <si>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</si>
  <si>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</si>
  <si>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</si>
  <si>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</si>
  <si>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</si>
  <si>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</si>
  <si>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</si>
  <si>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</si>
  <si>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</si>
  <si>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</si>
  <si>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</si>
  <si>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</si>
  <si>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</si>
  <si>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</si>
  <si>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</si>
  <si>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</si>
  <si>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</si>
  <si>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</si>
  <si>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</si>
  <si>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</si>
  <si>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</si>
  <si>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</si>
  <si>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</si>
  <si>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</si>
  <si>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</si>
  <si>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</si>
  <si>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</si>
  <si>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</si>
  <si>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</si>
  <si>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</si>
  <si>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</si>
  <si>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</si>
  <si>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</si>
  <si>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</si>
  <si>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</si>
  <si>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</si>
  <si>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</si>
  <si>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</si>
  <si>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</si>
  <si>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</si>
  <si>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</si>
  <si>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</si>
  <si>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</si>
  <si>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</si>
  <si>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</si>
  <si>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</si>
  <si>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</si>
  <si>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</si>
  <si>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</si>
  <si>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</si>
  <si>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</si>
  <si>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</si>
  <si>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</si>
  <si>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</si>
  <si>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</si>
  <si>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</si>
  <si>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</si>
  <si>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</si>
  <si>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</si>
  <si>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</si>
  <si>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</si>
  <si>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</si>
  <si>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</si>
  <si>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</si>
  <si>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</si>
  <si>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</si>
  <si>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</si>
  <si>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</si>
  <si>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</si>
  <si>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</si>
  <si>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</si>
  <si>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</si>
  <si>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</si>
  <si>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</si>
  <si>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</si>
  <si>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</si>
  <si>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</si>
  <si>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</si>
  <si>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</si>
  <si>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</si>
  <si>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</si>
  <si>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</si>
  <si>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</si>
  <si>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</si>
  <si>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</si>
  <si>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</si>
  <si>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</si>
  <si>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</si>
  <si>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</si>
  <si>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</si>
  <si>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</si>
  <si>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</si>
  <si>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</si>
  <si>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</si>
  <si>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</si>
  <si>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</si>
  <si>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</si>
  <si>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</si>
  <si>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</si>
  <si>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</si>
  <si>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</si>
  <si>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</si>
  <si>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</si>
  <si>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</si>
  <si>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</si>
  <si>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</si>
  <si>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</si>
  <si>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</si>
  <si>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</si>
  <si>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</si>
  <si>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</si>
  <si>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</si>
  <si>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</si>
  <si>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</si>
  <si>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</si>
  <si>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</si>
  <si>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</si>
  <si>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</si>
  <si>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</si>
  <si>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</si>
  <si>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</si>
  <si>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</si>
  <si>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</si>
  <si>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</si>
  <si>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</si>
  <si>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</si>
  <si>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</si>
  <si>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</si>
  <si>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</si>
  <si>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</si>
  <si>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</si>
  <si>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</si>
  <si>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</si>
  <si>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</si>
  <si>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</si>
  <si>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</si>
  <si>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</si>
  <si>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</si>
  <si>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</si>
  <si>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</si>
  <si>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</si>
  <si>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</si>
  <si>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</si>
  <si>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</si>
  <si>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</si>
  <si>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</si>
  <si>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</si>
  <si>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</si>
  <si>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</si>
  <si>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</si>
  <si>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</si>
  <si>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</si>
  <si>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</si>
  <si>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</si>
  <si>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</si>
  <si>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</si>
  <si>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</si>
  <si>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</si>
  <si>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</si>
  <si>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</si>
  <si>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</si>
  <si>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</si>
  <si>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</si>
  <si>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</si>
  <si>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</si>
  <si>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</si>
  <si>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</si>
  <si>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</si>
  <si>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</si>
  <si>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</si>
  <si>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</si>
  <si>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</si>
  <si>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</si>
  <si>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</si>
  <si>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</si>
  <si>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</si>
  <si>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</si>
  <si>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</si>
  <si>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</si>
  <si>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</si>
  <si>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</si>
  <si>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</si>
  <si>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</si>
  <si>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</si>
  <si>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</si>
  <si>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</si>
  <si>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</si>
  <si>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</si>
  <si>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</si>
  <si>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</si>
  <si>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</si>
  <si>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</si>
  <si>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</si>
  <si>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</si>
  <si>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</si>
  <si>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</si>
  <si>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</si>
  <si>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</si>
  <si>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</si>
  <si>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</si>
  <si>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</si>
  <si>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</si>
  <si>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</si>
  <si>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</si>
  <si>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</si>
  <si>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</si>
  <si>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</si>
  <si>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</si>
  <si>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</si>
  <si>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</si>
  <si>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</si>
  <si>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</si>
  <si>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</si>
  <si>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</si>
  <si>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</si>
  <si>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</si>
  <si>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</si>
  <si>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</si>
  <si>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</si>
  <si>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</si>
  <si>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</si>
  <si>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</si>
  <si>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</si>
  <si>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</si>
  <si>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</si>
  <si>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</si>
  <si>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</si>
  <si>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</si>
  <si>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</si>
  <si>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</si>
  <si>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</si>
  <si>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</si>
  <si>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</si>
  <si>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</si>
  <si>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</si>
  <si>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</si>
  <si>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</si>
  <si>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</si>
  <si>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</si>
  <si>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</si>
  <si>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</si>
  <si>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</si>
  <si>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</si>
  <si>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</si>
  <si>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</si>
  <si>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</si>
  <si>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</si>
  <si>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</si>
  <si>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</si>
  <si>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</si>
  <si>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</si>
  <si>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</si>
  <si>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</si>
  <si>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</si>
  <si>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</si>
  <si>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</si>
  <si>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</si>
  <si>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</si>
  <si>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</si>
  <si>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</si>
  <si>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</si>
  <si>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</si>
  <si>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</si>
  <si>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</si>
  <si>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</si>
  <si>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</si>
  <si>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</si>
  <si>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</si>
  <si>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</si>
  <si>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</si>
  <si>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</si>
  <si>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</si>
  <si>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</si>
  <si>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</si>
  <si>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</si>
  <si>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</si>
  <si>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</si>
  <si>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</si>
  <si>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</si>
  <si>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</si>
  <si>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</si>
  <si>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</si>
  <si>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</si>
  <si>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</si>
  <si>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</si>
  <si>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</si>
  <si>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</si>
  <si>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</si>
  <si>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</si>
  <si>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</si>
  <si>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</si>
  <si>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</si>
  <si>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</si>
  <si>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</si>
  <si>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</si>
  <si>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</si>
  <si>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</si>
  <si>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</si>
  <si>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</si>
  <si>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</si>
  <si>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</si>
  <si>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</si>
  <si>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</si>
  <si>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</si>
  <si>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</si>
  <si>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</si>
  <si>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</si>
  <si>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</si>
  <si>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</si>
  <si>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</si>
  <si>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</si>
  <si>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</si>
  <si>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</si>
  <si>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</si>
  <si>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</si>
  <si>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</si>
  <si>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</si>
  <si>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</si>
  <si>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</si>
  <si>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</si>
  <si>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</si>
  <si>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</si>
  <si>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</si>
  <si>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</si>
  <si>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</si>
  <si>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</si>
  <si>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</si>
  <si>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</si>
  <si>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</si>
  <si>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</si>
  <si>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</si>
  <si>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</si>
  <si>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</si>
  <si>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</si>
  <si>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</si>
  <si>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</si>
  <si>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</si>
  <si>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</si>
  <si>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</si>
  <si>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</si>
  <si>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</si>
  <si>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</si>
  <si>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</si>
  <si>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</si>
  <si>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</si>
  <si>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</si>
  <si>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</si>
  <si>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</si>
  <si>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</si>
  <si>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</si>
  <si>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</si>
  <si>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</si>
  <si>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</si>
  <si>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</si>
  <si>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</si>
  <si>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</si>
  <si>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</si>
  <si>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</si>
  <si>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</si>
  <si>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</si>
  <si>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</si>
  <si>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</si>
  <si>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</si>
  <si>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</si>
  <si>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</si>
  <si>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</si>
  <si>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</si>
  <si>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</si>
  <si>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</si>
  <si>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</si>
  <si>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</si>
  <si>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</si>
  <si>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</si>
  <si>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</si>
  <si>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</si>
  <si>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</si>
  <si>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</si>
  <si>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</si>
  <si>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</si>
  <si>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</si>
  <si>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</si>
  <si>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</si>
  <si>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</si>
  <si>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</si>
  <si>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</si>
  <si>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</si>
  <si>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</si>
  <si>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</si>
  <si>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</si>
  <si>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</si>
  <si>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</si>
  <si>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</si>
  <si>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</si>
  <si>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</si>
  <si>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</si>
  <si>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</si>
  <si>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</si>
  <si>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</si>
  <si>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</si>
  <si>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</si>
  <si>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</si>
  <si>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</si>
  <si>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</si>
  <si>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</si>
  <si>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</si>
  <si>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</si>
  <si>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</si>
  <si>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</si>
  <si>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</si>
  <si>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</si>
  <si>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</si>
  <si>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</si>
  <si>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</si>
  <si>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</si>
  <si>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</si>
  <si>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</si>
  <si>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</si>
  <si>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</si>
  <si>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</si>
  <si>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</si>
  <si>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</si>
  <si>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</si>
  <si>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</si>
  <si>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</si>
  <si>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</si>
  <si>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</si>
  <si>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</si>
  <si>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</si>
  <si>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</si>
  <si>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</si>
  <si>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</si>
  <si>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</si>
  <si>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</si>
  <si>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</si>
  <si>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</si>
  <si>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</si>
  <si>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</si>
  <si>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</si>
  <si>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</si>
  <si>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</si>
  <si>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</si>
  <si>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</si>
  <si>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</si>
  <si>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</si>
  <si>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</si>
  <si>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</si>
  <si>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</si>
  <si>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</si>
  <si>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</si>
  <si>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</si>
  <si>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</si>
  <si>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</si>
  <si>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</si>
  <si>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</si>
  <si>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</si>
  <si>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</si>
  <si>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</si>
  <si>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</si>
  <si>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</si>
  <si>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</si>
  <si>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</si>
  <si>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</si>
  <si>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</si>
  <si>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</si>
  <si>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</si>
  <si>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</si>
  <si>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</si>
  <si>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</si>
  <si>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</si>
  <si>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</si>
  <si>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</si>
  <si>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</si>
  <si>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</si>
  <si>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</si>
  <si>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</si>
  <si>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</si>
  <si>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</si>
  <si>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</si>
  <si>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</si>
  <si>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</si>
  <si>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</si>
  <si>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</si>
  <si>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</si>
  <si>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</si>
  <si>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</si>
  <si>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</si>
  <si>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</si>
  <si>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</si>
  <si>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</si>
  <si>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</si>
  <si>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</si>
  <si>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</si>
  <si>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</si>
  <si>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</si>
  <si>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</si>
  <si>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</si>
  <si>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</si>
  <si>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</si>
  <si>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</si>
  <si>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</si>
  <si>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</si>
  <si>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</si>
  <si>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</si>
  <si>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</si>
  <si>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</si>
  <si>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</si>
  <si>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</si>
  <si>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</si>
  <si>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</si>
  <si>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</si>
  <si>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</si>
  <si>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</si>
  <si>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</si>
  <si>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</si>
  <si>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</si>
  <si>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</si>
  <si>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</si>
  <si>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</si>
  <si>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</si>
  <si>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</si>
  <si>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</si>
  <si>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</si>
  <si>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</si>
  <si>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</si>
  <si>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</si>
  <si>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</si>
  <si>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</si>
  <si>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</si>
  <si>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</si>
  <si>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</si>
  <si>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</si>
  <si>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</si>
  <si>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</si>
  <si>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</si>
  <si>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</si>
  <si>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</si>
  <si>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</si>
  <si>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</si>
  <si>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</si>
  <si>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</si>
  <si>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</si>
  <si>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</si>
  <si>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</si>
  <si>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</si>
  <si>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</si>
  <si>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</si>
  <si>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</si>
  <si>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</si>
  <si>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</si>
  <si>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</si>
  <si>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</si>
  <si>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</si>
  <si>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</si>
  <si>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</si>
  <si>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</si>
  <si>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</si>
  <si>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</si>
  <si>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</si>
  <si>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</si>
  <si>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</si>
  <si>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</si>
  <si>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</si>
  <si>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</si>
  <si>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</si>
  <si>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</si>
  <si>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</si>
  <si>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</si>
  <si>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</si>
  <si>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</si>
  <si>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</si>
  <si>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</si>
  <si>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</si>
  <si>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</si>
  <si>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</si>
  <si>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</si>
  <si>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</si>
  <si>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</si>
  <si>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</si>
  <si>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</si>
  <si>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</si>
  <si>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</si>
  <si>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</si>
  <si>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</si>
  <si>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</si>
  <si>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</si>
  <si>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</si>
  <si>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</si>
  <si>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</si>
  <si>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</si>
  <si>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</si>
  <si>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</si>
  <si>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</si>
  <si>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</si>
  <si>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</si>
  <si>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</si>
  <si>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</si>
  <si>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</si>
  <si>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</si>
  <si>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</si>
  <si>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</si>
  <si>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</si>
  <si>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</si>
  <si>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</si>
  <si>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</si>
  <si>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</si>
  <si>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</si>
  <si>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</si>
  <si>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</si>
  <si>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</si>
  <si>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</si>
  <si>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</si>
  <si>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</si>
  <si>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</si>
  <si>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</si>
  <si>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</si>
  <si>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</si>
  <si>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</si>
  <si>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</si>
  <si>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</si>
  <si>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</si>
  <si>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</si>
  <si>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</si>
  <si>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</si>
  <si>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</si>
  <si>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</si>
  <si>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</si>
  <si>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</si>
  <si>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</si>
  <si>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</si>
  <si>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</si>
  <si>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</si>
  <si>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</si>
  <si>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</si>
  <si>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</si>
  <si>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</si>
  <si>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</si>
  <si>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</si>
  <si>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</si>
  <si>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</si>
  <si>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</si>
  <si>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</si>
  <si>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</si>
  <si>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</si>
  <si>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</si>
  <si>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</si>
  <si>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</si>
  <si>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</si>
  <si>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</si>
  <si>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</si>
  <si>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</si>
  <si>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</si>
  <si>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</si>
  <si>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</si>
  <si>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</si>
  <si>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</si>
  <si>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</si>
  <si>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</si>
  <si>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</si>
  <si>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</si>
  <si>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</si>
  <si>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</si>
  <si>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</si>
  <si>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</si>
  <si>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</si>
  <si>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</si>
  <si>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</si>
  <si>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</si>
  <si>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</si>
  <si>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</si>
  <si>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</si>
  <si>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</si>
  <si>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</si>
  <si>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</si>
  <si>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</si>
  <si>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</si>
  <si>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</si>
  <si>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</si>
  <si>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</si>
  <si>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</si>
  <si>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</si>
  <si>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</si>
  <si>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</si>
  <si>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</si>
  <si>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</si>
  <si>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</si>
  <si>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</si>
  <si>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</si>
  <si>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</si>
  <si>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</si>
  <si>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</si>
  <si>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</si>
  <si>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</si>
  <si>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</si>
  <si>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</si>
  <si>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</si>
  <si>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</si>
  <si>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</si>
  <si>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</si>
  <si>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</si>
  <si>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</si>
  <si>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</si>
  <si>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</si>
  <si>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</si>
  <si>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</si>
  <si>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</si>
  <si>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</si>
  <si>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</si>
  <si>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</si>
  <si>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</si>
  <si>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</si>
  <si>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</si>
  <si>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</si>
  <si>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</si>
  <si>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</si>
  <si>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</si>
  <si>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</si>
  <si>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</si>
  <si>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</si>
  <si>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</si>
  <si>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</si>
  <si>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</si>
  <si>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</si>
  <si>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</si>
  <si>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</si>
  <si>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</si>
  <si>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</si>
  <si>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</si>
  <si>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</si>
  <si>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</si>
  <si>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</si>
  <si>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</si>
  <si>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</si>
  <si>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</si>
  <si>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</si>
  <si>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</si>
  <si>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</si>
  <si>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</si>
  <si>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</si>
  <si>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</si>
  <si>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</si>
  <si>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</si>
  <si>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</si>
  <si>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</si>
  <si>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</si>
  <si>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</si>
  <si>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</si>
  <si>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</si>
  <si>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</si>
  <si>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</si>
  <si>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</si>
  <si>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</si>
  <si>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</si>
  <si>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</si>
  <si>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</si>
  <si>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</si>
  <si>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</si>
  <si>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</si>
  <si>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</si>
  <si>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</si>
  <si>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</si>
  <si>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</si>
  <si>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</si>
  <si>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</si>
  <si>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</si>
  <si>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</si>
  <si>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</si>
  <si>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</si>
  <si>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</si>
  <si>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</si>
  <si>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</si>
  <si>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</si>
  <si>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</si>
  <si>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</si>
  <si>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</si>
  <si>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</si>
  <si>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</si>
  <si>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</si>
  <si>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</si>
  <si>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</si>
  <si>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</si>
  <si>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</si>
  <si>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</si>
  <si>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</si>
  <si>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</si>
  <si>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</si>
  <si>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</si>
  <si>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</si>
  <si>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</si>
  <si>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</si>
  <si>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</si>
  <si>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</si>
  <si>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</si>
  <si>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</si>
  <si>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</si>
  <si>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</si>
  <si>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</si>
  <si>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</si>
  <si>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</si>
  <si>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</si>
  <si>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</si>
  <si>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</si>
  <si>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</si>
  <si>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</si>
  <si>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</si>
  <si>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</si>
  <si>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</si>
  <si>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</si>
  <si>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</si>
  <si>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</si>
  <si>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</si>
  <si>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</si>
  <si>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</si>
  <si>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</si>
  <si>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</si>
  <si>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</si>
  <si>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</si>
  <si>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</si>
  <si>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</si>
  <si>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</si>
  <si>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</si>
  <si>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</si>
  <si>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</si>
  <si>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</si>
  <si>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</si>
  <si>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</si>
  <si>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</si>
  <si>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</si>
  <si>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</si>
  <si>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</si>
  <si>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</si>
  <si>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</si>
  <si>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</si>
  <si>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</si>
  <si>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</si>
  <si>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</si>
  <si>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</si>
  <si>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</si>
  <si>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</si>
  <si>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</si>
  <si>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</si>
  <si>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</si>
  <si>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</si>
  <si>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</si>
  <si>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</si>
  <si>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</si>
  <si>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</si>
  <si>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</si>
  <si>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</si>
  <si>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</si>
  <si>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</si>
  <si>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</si>
  <si>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</si>
  <si>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</si>
  <si>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</si>
  <si>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</si>
  <si>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</si>
  <si>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</si>
  <si>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</si>
  <si>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</si>
  <si>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</si>
  <si>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</si>
  <si>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</si>
  <si>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</si>
  <si>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</si>
  <si>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</si>
  <si>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</si>
  <si>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</si>
  <si>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</si>
  <si>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</si>
  <si>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</si>
  <si>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</si>
  <si>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</si>
  <si>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</si>
  <si>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</si>
  <si>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</si>
  <si>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</si>
  <si>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</si>
  <si>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</si>
  <si>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</si>
  <si>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</si>
  <si>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</si>
  <si>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</si>
  <si>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</si>
  <si>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</si>
  <si>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</si>
  <si>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</si>
  <si>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</si>
  <si>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</si>
  <si>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</si>
  <si>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</si>
  <si>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</si>
  <si>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</si>
  <si>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</si>
  <si>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</si>
  <si>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</si>
  <si>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</si>
  <si>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</si>
  <si>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</si>
  <si>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</si>
  <si>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</si>
  <si>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</si>
  <si>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</si>
  <si>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</si>
  <si>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</si>
  <si>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</si>
  <si>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</si>
  <si>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</si>
  <si>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</si>
  <si>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</si>
  <si>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</si>
  <si>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</si>
  <si>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</si>
  <si>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</si>
  <si>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</si>
  <si>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</si>
  <si>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</si>
  <si>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</si>
  <si>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</si>
  <si>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</si>
  <si>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</si>
  <si>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</si>
  <si>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</si>
  <si>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</si>
  <si>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</si>
  <si>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</si>
  <si>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</si>
  <si>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</si>
  <si>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</si>
  <si>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</si>
  <si>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</si>
  <si>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</si>
  <si>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</si>
  <si>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</si>
  <si>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</si>
  <si>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</si>
  <si>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</si>
  <si>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</si>
  <si>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</si>
  <si>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</si>
  <si>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</si>
  <si>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</si>
  <si>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</si>
  <si>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</si>
  <si>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</si>
  <si>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</si>
  <si>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</si>
  <si>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</si>
  <si>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</si>
  <si>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</si>
  <si>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</si>
  <si>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</si>
  <si>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</si>
  <si>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</si>
  <si>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</si>
  <si>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</si>
  <si>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</si>
  <si>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</si>
  <si>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</si>
  <si>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</si>
  <si>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</si>
  <si>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</si>
  <si>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</si>
  <si>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</si>
  <si>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</si>
  <si>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</si>
  <si>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</si>
  <si>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</si>
  <si>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</si>
  <si>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</si>
  <si>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</si>
  <si>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</si>
  <si>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</si>
  <si>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</si>
  <si>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</si>
  <si>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</si>
  <si>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</si>
  <si>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</si>
  <si>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</si>
  <si>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</si>
  <si>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</si>
  <si>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</si>
  <si>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</si>
  <si>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</si>
  <si>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</si>
  <si>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</si>
  <si>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</si>
  <si>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</si>
  <si>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</si>
  <si>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</si>
  <si>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</si>
  <si>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</si>
  <si>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</si>
  <si>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</si>
  <si>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</si>
  <si>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</si>
  <si>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</si>
  <si>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</si>
  <si>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</si>
  <si>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</si>
  <si>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</si>
  <si>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</si>
  <si>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</si>
  <si>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</si>
  <si>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</si>
  <si>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</si>
  <si>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</si>
  <si>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</si>
  <si>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</si>
  <si>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</si>
  <si>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</si>
  <si>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</si>
  <si>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</si>
  <si>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</si>
  <si>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</si>
  <si>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</si>
  <si>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</si>
  <si>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</si>
  <si>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</si>
  <si>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</si>
  <si>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</si>
  <si>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</si>
  <si>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</si>
  <si>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</si>
  <si>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</si>
  <si>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</si>
  <si>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</si>
  <si>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</si>
  <si>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</si>
  <si>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</si>
  <si>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</si>
  <si>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</si>
  <si>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</si>
  <si>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</si>
  <si>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</si>
  <si>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</si>
  <si>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</si>
  <si>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</si>
  <si>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</si>
  <si>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</si>
  <si>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</si>
  <si>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</si>
  <si>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</si>
  <si>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</si>
  <si>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</si>
  <si>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</si>
  <si>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</si>
  <si>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</si>
  <si>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</si>
  <si>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</si>
  <si>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</si>
  <si>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</si>
  <si>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</si>
  <si>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</si>
  <si>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</si>
  <si>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</si>
  <si>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</si>
  <si>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</si>
  <si>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</si>
  <si>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</si>
  <si>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</si>
  <si>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</si>
  <si>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</si>
  <si>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</si>
  <si>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</si>
  <si>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</si>
  <si>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</si>
  <si>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</si>
  <si>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</si>
  <si>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</si>
  <si>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</si>
  <si>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</si>
  <si>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</si>
  <si>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</si>
  <si>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</si>
  <si>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</si>
  <si>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</si>
  <si>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</si>
  <si>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</si>
  <si>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</si>
  <si>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</si>
  <si>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</si>
  <si>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</si>
  <si>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</si>
  <si>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</si>
  <si>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</si>
  <si>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</si>
  <si>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</si>
  <si>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</si>
  <si>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</si>
  <si>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</si>
  <si>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</si>
  <si>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</si>
  <si>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</si>
  <si>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</si>
  <si>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</si>
  <si>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</si>
  <si>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</si>
  <si>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</si>
  <si>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</si>
  <si>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</si>
  <si>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</si>
  <si>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</si>
  <si>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</si>
  <si>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</si>
  <si>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</si>
  <si>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</si>
  <si>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</si>
  <si>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</si>
  <si>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</si>
  <si>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</si>
  <si>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</si>
  <si>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</si>
  <si>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</si>
  <si>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</si>
  <si>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</si>
  <si>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</si>
  <si>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</si>
  <si>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</si>
  <si>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</si>
  <si>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</si>
  <si>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</si>
  <si>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</si>
  <si>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</si>
  <si>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</si>
  <si>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</si>
  <si>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</si>
  <si>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</si>
  <si>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</si>
  <si>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</si>
  <si>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</si>
  <si>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</si>
  <si>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</si>
  <si>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</si>
  <si>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</si>
  <si>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</si>
  <si>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</si>
  <si>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</si>
  <si>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</si>
  <si>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</si>
  <si>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</si>
  <si>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</si>
  <si>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</si>
  <si>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</si>
  <si>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</si>
  <si>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</si>
  <si>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</si>
  <si>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</si>
  <si>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</si>
  <si>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</si>
  <si>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</si>
  <si>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</si>
  <si>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</si>
  <si>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</si>
  <si>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</si>
  <si>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</si>
  <si>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</si>
  <si>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</si>
  <si>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</si>
  <si>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</si>
  <si>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</si>
  <si>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</si>
  <si>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</si>
  <si>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</si>
  <si>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</si>
  <si>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</si>
  <si>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</si>
  <si>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</si>
  <si>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</si>
  <si>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</si>
  <si>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</si>
  <si>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</si>
  <si>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</si>
  <si>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</si>
  <si>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</si>
  <si>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</si>
  <si>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</si>
  <si>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</si>
  <si>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</si>
  <si>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</si>
  <si>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</si>
  <si>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</si>
  <si>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</si>
  <si>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</si>
  <si>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</si>
  <si>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</si>
  <si>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</si>
  <si>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</si>
  <si>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</si>
  <si>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</si>
  <si>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</si>
  <si>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</si>
  <si>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</si>
  <si>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</si>
  <si>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</si>
  <si>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</si>
  <si>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</si>
  <si>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</si>
  <si>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</si>
  <si>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</si>
  <si>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</si>
  <si>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</si>
  <si>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</si>
  <si>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</si>
  <si>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</si>
  <si>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</si>
  <si>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</si>
  <si>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</si>
  <si>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</si>
  <si>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</si>
  <si>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</si>
  <si>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</si>
  <si>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</si>
  <si>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</si>
  <si>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</si>
  <si>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</si>
  <si>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</si>
  <si>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</si>
  <si>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</si>
  <si>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</si>
  <si>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</si>
  <si>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</si>
  <si>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</si>
  <si>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</si>
  <si>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</si>
  <si>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</si>
  <si>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</si>
  <si>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</si>
  <si>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</si>
  <si>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</si>
  <si>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</si>
  <si>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</si>
  <si>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</si>
  <si>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</si>
  <si>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</si>
  <si>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</si>
  <si>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</si>
  <si>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</si>
  <si>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</si>
  <si>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</si>
  <si>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</si>
  <si>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</si>
  <si>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</si>
  <si>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</si>
  <si>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</si>
  <si>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</si>
  <si>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</si>
  <si>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</si>
  <si>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</si>
  <si>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</si>
  <si>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</si>
  <si>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</si>
  <si>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</si>
  <si>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</si>
  <si>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</si>
  <si>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</si>
  <si>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</si>
  <si>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</si>
  <si>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</si>
  <si>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</si>
  <si>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</si>
  <si>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</si>
  <si>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</si>
  <si>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</si>
  <si>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</si>
  <si>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</si>
  <si>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</si>
  <si>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</si>
  <si>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</si>
  <si>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</si>
  <si>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</si>
  <si>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</si>
  <si>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</si>
  <si>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</si>
  <si>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</si>
  <si>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</si>
  <si>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</si>
  <si>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</si>
  <si>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</si>
  <si>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</si>
  <si>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</si>
  <si>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</si>
  <si>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</si>
  <si>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</si>
  <si>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</si>
  <si>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</si>
  <si>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</si>
  <si>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</si>
  <si>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</si>
  <si>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</si>
  <si>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</si>
  <si>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</si>
  <si>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</si>
  <si>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</si>
  <si>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</si>
  <si>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</si>
  <si>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</si>
  <si>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</si>
  <si>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</si>
  <si>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</si>
  <si>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</si>
  <si>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</si>
  <si>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</si>
  <si>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</si>
  <si>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</si>
  <si>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</si>
  <si>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</si>
  <si>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</si>
  <si>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</si>
  <si>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</si>
  <si>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</si>
  <si>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</si>
  <si>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</si>
  <si>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</si>
  <si>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</si>
  <si>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</si>
  <si>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</si>
  <si>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</si>
  <si>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</si>
  <si>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</si>
  <si>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</si>
  <si>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</si>
  <si>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</si>
  <si>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</si>
  <si>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</si>
  <si>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</si>
  <si>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</si>
  <si>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</si>
  <si>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</si>
  <si>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</si>
  <si>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</si>
  <si>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</si>
  <si>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</si>
  <si>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</si>
  <si>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</si>
  <si>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</si>
  <si>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</si>
  <si>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</si>
  <si>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</si>
  <si>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</si>
  <si>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</si>
  <si>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</si>
  <si>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</si>
  <si>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</si>
  <si>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</si>
  <si>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</si>
  <si>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</si>
  <si>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</si>
  <si>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</si>
  <si>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</si>
  <si>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</si>
  <si>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</si>
  <si>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</si>
  <si>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</si>
  <si>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</si>
  <si>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</si>
  <si>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</si>
  <si>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</si>
  <si>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</si>
  <si>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</si>
  <si>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</si>
  <si>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</si>
  <si>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</si>
  <si>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</si>
  <si>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</si>
  <si>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</si>
  <si>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</si>
  <si>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</si>
  <si>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</si>
  <si>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</si>
  <si>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</si>
  <si>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</si>
  <si>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</si>
  <si>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</si>
  <si>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</si>
  <si>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</si>
  <si>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</si>
  <si>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</si>
  <si>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</si>
  <si>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</si>
  <si>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</si>
  <si>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</si>
  <si>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</si>
  <si>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</si>
  <si>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</si>
  <si>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</si>
  <si>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</si>
  <si>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</si>
  <si>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</si>
  <si>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</si>
  <si>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</si>
  <si>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</si>
  <si>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</si>
  <si>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</si>
  <si>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</si>
  <si>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</si>
  <si>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</si>
  <si>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</si>
  <si>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</si>
  <si>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</si>
  <si>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</si>
  <si>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</si>
  <si>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</si>
  <si>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</si>
  <si>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</si>
  <si>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</si>
  <si>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</si>
  <si>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</si>
  <si>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</si>
  <si>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</si>
  <si>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</si>
  <si>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</si>
  <si>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</si>
  <si>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</si>
  <si>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</si>
  <si>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</si>
  <si>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</si>
  <si>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</si>
  <si>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</si>
  <si>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</si>
  <si>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</si>
  <si>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</si>
  <si>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</si>
  <si>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</si>
  <si>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</si>
  <si>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</si>
  <si>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</si>
  <si>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</si>
  <si>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</si>
  <si>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</si>
  <si>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</si>
  <si>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</si>
  <si>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</si>
  <si>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</si>
  <si>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</si>
  <si>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</si>
  <si>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</si>
  <si>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</si>
  <si>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</si>
  <si>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</si>
  <si>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</si>
  <si>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</si>
  <si>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</si>
  <si>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</si>
  <si>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</si>
  <si>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</si>
  <si>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</si>
  <si>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</si>
  <si>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</si>
  <si>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</si>
  <si>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</si>
  <si>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</si>
  <si>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</si>
  <si>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</si>
  <si>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</si>
  <si>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</si>
  <si>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</si>
  <si>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</si>
  <si>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</si>
  <si>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</si>
  <si>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</si>
  <si>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</si>
  <si>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</si>
  <si>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</si>
  <si>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</si>
  <si>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</si>
  <si>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</si>
  <si>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</si>
  <si>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</si>
  <si>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</si>
  <si>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</si>
  <si>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</si>
  <si>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</si>
  <si>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</si>
  <si>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</si>
  <si>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</si>
  <si>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</si>
  <si>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</si>
  <si>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</si>
  <si>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</si>
  <si>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</si>
  <si>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</si>
  <si>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</si>
  <si>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</si>
  <si>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</si>
  <si>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</si>
  <si>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</si>
  <si>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</si>
  <si>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</si>
  <si>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</si>
  <si>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</si>
  <si>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</si>
  <si>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</si>
  <si>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</si>
  <si>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</si>
  <si>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</si>
  <si>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</si>
  <si>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</si>
  <si>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</si>
  <si>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</si>
  <si>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</si>
  <si>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</si>
  <si>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</si>
  <si>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</si>
  <si>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</si>
  <si>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</si>
  <si>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</si>
  <si>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</si>
  <si>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</si>
  <si>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</si>
  <si>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</si>
  <si>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</si>
  <si>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</si>
  <si>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</si>
  <si>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</si>
  <si>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</si>
  <si>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</si>
  <si>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</si>
  <si>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</si>
  <si>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</si>
  <si>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</si>
  <si>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</si>
  <si>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</si>
  <si>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</si>
  <si>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</si>
  <si>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</si>
  <si>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</si>
  <si>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</si>
  <si>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</si>
  <si>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</si>
  <si>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</si>
  <si>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</si>
  <si>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</si>
  <si>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</si>
  <si>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</si>
  <si>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</si>
  <si>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</si>
  <si>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</si>
  <si>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</si>
  <si>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</si>
  <si>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</si>
  <si>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</si>
  <si>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</si>
  <si>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</si>
  <si>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</si>
  <si>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</si>
  <si>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</si>
  <si>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</si>
  <si>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</si>
  <si>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</si>
  <si>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</si>
  <si>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</si>
  <si>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</si>
  <si>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</si>
  <si>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</si>
  <si>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</si>
  <si>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</si>
  <si>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</si>
  <si>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</si>
  <si>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</si>
  <si>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</si>
  <si>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</si>
  <si>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</si>
  <si>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</si>
  <si>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</si>
  <si>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</si>
  <si>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</si>
  <si>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</si>
  <si>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</si>
  <si>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</si>
  <si>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</si>
  <si>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</si>
  <si>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</si>
  <si>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</si>
  <si>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</si>
  <si>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</si>
  <si>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</si>
  <si>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</si>
  <si>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</si>
  <si>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</si>
  <si>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</si>
  <si>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</si>
  <si>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</si>
  <si>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</si>
  <si>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</si>
  <si>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</si>
  <si>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</si>
  <si>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</si>
  <si>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</si>
  <si>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</si>
  <si>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</si>
  <si>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</si>
  <si>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</si>
  <si>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</si>
  <si>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</si>
  <si>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</si>
  <si>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</si>
  <si>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</si>
  <si>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</si>
  <si>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</si>
  <si>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</si>
  <si>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</si>
  <si>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</si>
  <si>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</si>
  <si>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</si>
  <si>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</si>
  <si>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</si>
  <si>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</si>
  <si>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</si>
  <si>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</si>
  <si>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</si>
  <si>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</si>
  <si>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</si>
  <si>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</si>
  <si>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</si>
  <si>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</si>
  <si>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</si>
  <si>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</si>
  <si>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</si>
  <si>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</si>
  <si>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</si>
  <si>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</si>
  <si>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</si>
  <si>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</si>
  <si>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</si>
  <si>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</si>
  <si>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</si>
  <si>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</si>
  <si>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</si>
  <si>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</si>
  <si>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</si>
  <si>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</si>
  <si>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</si>
  <si>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</si>
  <si>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</si>
  <si>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</si>
  <si>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</si>
  <si>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</si>
  <si>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</si>
  <si>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</si>
  <si>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</si>
  <si>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</si>
  <si>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</si>
  <si>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</si>
  <si>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</si>
  <si>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</si>
  <si>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</si>
  <si>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</si>
  <si>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</si>
  <si>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</si>
  <si>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</si>
  <si>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</si>
  <si>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</si>
  <si>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</si>
  <si>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</si>
  <si>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</si>
  <si>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</si>
  <si>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</si>
  <si>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</si>
  <si>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</si>
  <si>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</si>
  <si>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</si>
  <si>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</si>
  <si>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</si>
  <si>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</si>
  <si>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</si>
  <si>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</si>
  <si>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</si>
  <si>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</si>
  <si>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</si>
  <si>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</si>
  <si>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</si>
  <si>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</si>
  <si>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</si>
  <si>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</si>
  <si>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</si>
  <si>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</si>
  <si>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</si>
  <si>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</si>
  <si>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</si>
  <si>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</si>
  <si>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</si>
  <si>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</si>
  <si>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</si>
  <si>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</si>
  <si>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</si>
  <si>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</si>
  <si>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</si>
  <si>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</si>
  <si>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</si>
  <si>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</si>
  <si>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</si>
  <si>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</si>
  <si>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</si>
  <si>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</si>
  <si>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</si>
  <si>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</si>
  <si>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</si>
  <si>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</si>
  <si>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</si>
  <si>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</si>
  <si>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</si>
  <si>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</si>
  <si>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</si>
  <si>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</si>
  <si>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</si>
  <si>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</si>
  <si>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</si>
  <si>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</si>
  <si>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</si>
  <si>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</si>
  <si>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</si>
  <si>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</si>
  <si>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</si>
  <si>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</si>
  <si>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</si>
  <si>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</si>
  <si>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</si>
  <si>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</si>
  <si>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</si>
  <si>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</si>
  <si>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</si>
  <si>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</si>
  <si>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</si>
  <si>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</si>
  <si>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</si>
  <si>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</si>
  <si>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</si>
  <si>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</si>
  <si>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</si>
  <si>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</si>
  <si>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</si>
  <si>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</si>
  <si>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</si>
  <si>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</si>
  <si>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</si>
  <si>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</si>
  <si>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</si>
  <si>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</si>
  <si>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</si>
  <si>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</si>
  <si>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</si>
  <si>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</si>
  <si>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</si>
  <si>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</si>
  <si>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</si>
  <si>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</si>
  <si>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</si>
  <si>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</si>
  <si>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</si>
  <si>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</si>
  <si>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</si>
  <si>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</si>
  <si>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</si>
  <si>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</si>
  <si>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</si>
  <si>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</si>
  <si>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</si>
  <si>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</si>
  <si>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</si>
  <si>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</si>
  <si>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</si>
  <si>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</si>
  <si>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</si>
  <si>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</si>
  <si>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</si>
  <si>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</si>
  <si>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</si>
  <si>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</si>
  <si>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</si>
  <si>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</si>
  <si>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</si>
  <si>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</si>
  <si>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</si>
  <si>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</si>
  <si>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</si>
  <si>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</si>
  <si>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</si>
  <si>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</si>
  <si>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</si>
  <si>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</si>
  <si>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</si>
  <si>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</si>
  <si>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</si>
  <si>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</si>
  <si>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</si>
  <si>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</si>
  <si>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</si>
  <si>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</si>
  <si>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</si>
  <si>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</si>
  <si>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</si>
  <si>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</si>
  <si>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</si>
  <si>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</si>
  <si>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</si>
  <si>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</si>
  <si>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</si>
  <si>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</si>
  <si>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</si>
  <si>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</si>
  <si>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</si>
  <si>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</si>
  <si>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</si>
  <si>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</si>
  <si>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</si>
  <si>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</si>
  <si>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</si>
  <si>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</si>
  <si>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</si>
  <si>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</si>
  <si>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</si>
  <si>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</si>
  <si>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</si>
  <si>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</si>
  <si>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</si>
  <si>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</si>
  <si>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</si>
  <si>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</si>
  <si>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</si>
  <si>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</si>
  <si>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</si>
  <si>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</si>
  <si>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</si>
  <si>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</si>
  <si>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</si>
  <si>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</si>
  <si>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</si>
  <si>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</si>
  <si>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</si>
  <si>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</si>
  <si>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</si>
  <si>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</si>
  <si>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</si>
  <si>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</si>
  <si>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</si>
  <si>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</si>
  <si>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</si>
  <si>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</si>
  <si>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</si>
  <si>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</si>
  <si>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</si>
  <si>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</si>
  <si>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</si>
  <si>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</si>
  <si>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</si>
  <si>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</si>
  <si>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</si>
  <si>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</si>
  <si>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</si>
  <si>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</si>
  <si>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</si>
  <si>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</si>
  <si>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</si>
  <si>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</si>
  <si>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</si>
  <si>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</si>
  <si>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</si>
  <si>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</si>
  <si>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</si>
  <si>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</si>
  <si>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</si>
  <si>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</si>
  <si>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</si>
  <si>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</si>
  <si>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</si>
  <si>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</si>
  <si>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</si>
  <si>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</si>
  <si>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</si>
  <si>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</si>
  <si>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</si>
  <si>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</si>
  <si>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</si>
  <si>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</si>
  <si>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</si>
  <si>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</si>
  <si>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</si>
  <si>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</si>
  <si>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</si>
  <si>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</si>
  <si>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</si>
  <si>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</si>
  <si>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</si>
  <si>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</si>
  <si>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</si>
  <si>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</si>
  <si>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</si>
  <si>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</si>
  <si>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</si>
  <si>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</si>
  <si>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</si>
  <si>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</si>
  <si>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</si>
  <si>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</si>
  <si>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</si>
  <si>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</si>
  <si>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</si>
  <si>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</si>
  <si>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</si>
  <si>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</si>
  <si>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</si>
  <si>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</si>
  <si>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</si>
  <si>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</si>
  <si>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</si>
  <si>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</si>
  <si>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</si>
  <si>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</si>
  <si>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</si>
  <si>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</si>
  <si>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</si>
  <si>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</si>
  <si>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</si>
  <si>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</si>
  <si>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</si>
  <si>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</si>
  <si>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</si>
  <si>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</si>
  <si>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</si>
  <si>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</si>
  <si>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</si>
  <si>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</si>
  <si>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</si>
  <si>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</si>
  <si>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</si>
  <si>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</si>
  <si>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</si>
  <si>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</si>
  <si>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</si>
  <si>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</si>
  <si>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</si>
  <si>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</si>
  <si>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</si>
  <si>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</si>
  <si>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</si>
  <si>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</si>
  <si>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</si>
  <si>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</si>
  <si>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</si>
  <si>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</si>
  <si>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</si>
  <si>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</si>
  <si>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</si>
  <si>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</si>
  <si>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</si>
  <si>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</si>
  <si>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</si>
  <si>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</si>
  <si>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</si>
  <si>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</si>
  <si>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</si>
  <si>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</si>
  <si>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</si>
  <si>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</si>
  <si>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</si>
  <si>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</si>
  <si>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</si>
  <si>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</si>
  <si>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</si>
  <si>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</si>
  <si>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</si>
  <si>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</si>
  <si>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</si>
  <si>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</si>
  <si>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</si>
  <si>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</si>
  <si>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</si>
  <si>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</si>
  <si>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</si>
  <si>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</si>
  <si>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</si>
  <si>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</si>
  <si>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</si>
  <si>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</si>
  <si>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</si>
  <si>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</si>
  <si>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</si>
  <si>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</si>
  <si>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</si>
  <si>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</si>
  <si>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</si>
  <si>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</si>
  <si>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</si>
  <si>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</si>
  <si>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</si>
  <si>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</si>
  <si>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</si>
  <si>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</si>
  <si>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</si>
  <si>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</si>
  <si>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</si>
  <si>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</si>
  <si>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</si>
  <si>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</si>
  <si>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</si>
  <si>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</si>
  <si>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</si>
  <si>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</si>
  <si>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</si>
  <si>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</si>
  <si>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</si>
  <si>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</si>
  <si>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</si>
  <si>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</si>
  <si>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</si>
  <si>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</si>
  <si>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</si>
  <si>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</si>
  <si>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</si>
  <si>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</si>
  <si>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</si>
  <si>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</si>
  <si>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</si>
  <si>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</si>
  <si>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</si>
  <si>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</si>
  <si>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</si>
  <si>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</si>
  <si>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</si>
  <si>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</si>
  <si>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</si>
  <si>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</si>
  <si>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</si>
  <si>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</si>
  <si>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</si>
  <si>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</si>
  <si>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</si>
  <si>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</si>
  <si>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</si>
  <si>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</si>
  <si>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</si>
  <si>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</si>
  <si>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</si>
  <si>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</si>
  <si>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</si>
  <si>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</si>
  <si>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</si>
  <si>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</si>
  <si>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</si>
  <si>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</si>
  <si>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</si>
  <si>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</si>
  <si>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</si>
  <si>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</si>
  <si>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</si>
  <si>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</si>
  <si>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</si>
  <si>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</si>
  <si>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</si>
  <si>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</si>
  <si>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</si>
  <si>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</si>
  <si>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</si>
  <si>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</si>
  <si>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</si>
  <si>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</si>
  <si>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</si>
  <si>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</si>
  <si>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</si>
  <si>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</si>
  <si>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</si>
  <si>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</si>
  <si>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</si>
  <si>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</si>
  <si>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</si>
  <si>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</si>
  <si>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</si>
  <si>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</si>
  <si>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</si>
  <si>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</si>
  <si>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</si>
  <si>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</si>
  <si>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</si>
  <si>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</si>
  <si>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</si>
  <si>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</si>
  <si>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</si>
  <si>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</si>
  <si>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</si>
  <si>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</si>
  <si>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</si>
  <si>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</si>
  <si>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</si>
  <si>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</si>
  <si>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</si>
  <si>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</si>
  <si>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</si>
  <si>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</si>
  <si>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</si>
  <si>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</si>
  <si>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</si>
  <si>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</si>
  <si>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</si>
  <si>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</si>
  <si>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</si>
  <si>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</si>
  <si>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</si>
  <si>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</si>
  <si>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</si>
  <si>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</si>
  <si>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</si>
  <si>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</si>
  <si>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</si>
  <si>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</si>
  <si>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</si>
  <si>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</si>
  <si>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</si>
  <si>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</si>
  <si>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</si>
  <si>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</si>
  <si>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</si>
  <si>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</si>
  <si>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</si>
  <si>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</si>
  <si>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</si>
  <si>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</si>
  <si>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</si>
  <si>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</si>
  <si>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</si>
  <si>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</si>
  <si>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</si>
  <si>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</si>
  <si>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</si>
  <si>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</si>
  <si>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</si>
  <si>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</si>
  <si>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</si>
  <si>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</si>
  <si>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</si>
  <si>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</si>
  <si>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</si>
  <si>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</si>
  <si>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</si>
  <si>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</si>
  <si>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</si>
  <si>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</si>
  <si>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</si>
  <si>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</si>
  <si>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</si>
  <si>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</si>
  <si>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</si>
  <si>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</si>
  <si>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</si>
  <si>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</si>
  <si>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</si>
  <si>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</si>
  <si>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</si>
  <si>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</si>
  <si>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</si>
  <si>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</si>
  <si>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</si>
  <si>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</si>
  <si>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</si>
  <si>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</si>
  <si>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</si>
  <si>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</si>
  <si>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</si>
  <si>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</si>
  <si>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</si>
  <si>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</si>
  <si>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</si>
  <si>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</si>
  <si>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</si>
  <si>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</si>
  <si>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</si>
  <si>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</si>
  <si>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</si>
  <si>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</si>
  <si>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</si>
  <si>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</si>
  <si>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</si>
  <si>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</si>
  <si>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</si>
  <si>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</si>
  <si>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</si>
  <si>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</si>
  <si>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</si>
  <si>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</si>
  <si>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</si>
  <si>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</si>
  <si>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</si>
  <si>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</si>
  <si>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</si>
  <si>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</si>
  <si>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</si>
  <si>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</si>
  <si>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</si>
  <si>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</si>
  <si>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</si>
  <si>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</si>
  <si>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</si>
  <si>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</si>
  <si>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</si>
  <si>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</si>
  <si>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</si>
  <si>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</si>
  <si>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</si>
  <si>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</si>
  <si>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</si>
  <si>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</si>
  <si>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</si>
  <si>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</si>
  <si>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</si>
  <si>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</si>
  <si>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</si>
  <si>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</si>
  <si>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</si>
  <si>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</si>
  <si>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</si>
  <si>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</si>
  <si>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</si>
  <si>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</si>
  <si>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</si>
  <si>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</si>
  <si>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</si>
  <si>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</si>
  <si>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</si>
  <si>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</si>
  <si>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</si>
  <si>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</si>
  <si>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</si>
  <si>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</si>
  <si>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</si>
  <si>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</si>
  <si>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</si>
  <si>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</si>
  <si>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</si>
  <si>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</si>
  <si>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</si>
  <si>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</si>
  <si>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</si>
  <si>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</si>
  <si>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</si>
  <si>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</si>
  <si>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</si>
  <si>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</si>
  <si>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</si>
  <si>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</si>
  <si>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</si>
  <si>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</si>
  <si>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</si>
  <si>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</si>
  <si>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</si>
  <si>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</si>
  <si>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</si>
  <si>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</si>
  <si>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</si>
  <si>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</si>
  <si>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</si>
  <si>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</si>
  <si>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</si>
  <si>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</si>
  <si>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</si>
  <si>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</si>
  <si>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</si>
  <si>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</si>
  <si>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</si>
  <si>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</si>
  <si>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</si>
  <si>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</si>
  <si>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</si>
  <si>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</si>
  <si>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</si>
  <si>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</si>
  <si>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</si>
  <si>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</si>
  <si>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</si>
  <si>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</si>
  <si>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</si>
  <si>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</si>
  <si>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</si>
  <si>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</si>
  <si>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</si>
  <si>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</si>
  <si>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</si>
  <si>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</si>
  <si>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</si>
  <si>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</si>
  <si>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</si>
  <si>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</si>
  <si>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</si>
  <si>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</si>
  <si>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</si>
  <si>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</si>
  <si>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</si>
  <si>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</si>
  <si>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</si>
  <si>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</si>
  <si>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</si>
  <si>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</si>
  <si>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</si>
  <si>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</si>
  <si>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</si>
  <si>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</si>
  <si>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</si>
  <si>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</si>
  <si>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</si>
  <si>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</si>
  <si>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</si>
  <si>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</si>
  <si>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</si>
  <si>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</si>
  <si>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</si>
  <si>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</si>
  <si>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</si>
  <si>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</si>
  <si>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</si>
  <si>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</si>
  <si>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</si>
  <si>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</si>
  <si>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</si>
  <si>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</si>
  <si>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</si>
  <si>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</si>
  <si>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</si>
  <si>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</si>
  <si>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</si>
  <si>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</si>
  <si>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</si>
  <si>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</si>
  <si>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</si>
  <si>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</si>
  <si>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</si>
  <si>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</si>
  <si>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</si>
  <si>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</si>
  <si>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</si>
  <si>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</si>
  <si>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</si>
  <si>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</si>
  <si>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</si>
  <si>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</si>
  <si>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</si>
  <si>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</si>
  <si>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</si>
  <si>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</si>
  <si>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</si>
  <si>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</si>
  <si>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</si>
  <si>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</si>
  <si>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</si>
  <si>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</si>
  <si>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</si>
  <si>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</si>
  <si>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</si>
  <si>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</si>
  <si>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</si>
  <si>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</si>
  <si>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</si>
  <si>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</si>
  <si>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</si>
  <si>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</si>
  <si>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</si>
  <si>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</si>
  <si>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</si>
  <si>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</si>
  <si>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</si>
  <si>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</si>
  <si>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</si>
  <si>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</si>
  <si>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</si>
  <si>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</si>
  <si>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</si>
  <si>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</si>
  <si>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</si>
  <si>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</si>
  <si>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</si>
  <si>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</si>
  <si>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</si>
  <si>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</si>
  <si>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</si>
  <si>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</si>
  <si>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</si>
  <si>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</si>
  <si>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</si>
  <si>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</si>
  <si>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</si>
  <si>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</si>
  <si>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</si>
  <si>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</si>
  <si>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</si>
  <si>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</si>
  <si>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</si>
  <si>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</si>
  <si>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</si>
  <si>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</si>
  <si>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</si>
  <si>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</si>
  <si>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</si>
  <si>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</si>
  <si>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</si>
  <si>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</si>
  <si>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</si>
  <si>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</si>
  <si>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</si>
  <si>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</si>
  <si>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</si>
  <si>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</si>
  <si>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</si>
  <si>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</si>
  <si>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</si>
  <si>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</si>
  <si>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</si>
  <si>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</si>
  <si>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</si>
  <si>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</si>
  <si>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</si>
  <si>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</si>
  <si>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</si>
  <si>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</si>
  <si>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</si>
  <si>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</si>
  <si>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</si>
  <si>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</si>
  <si>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</si>
  <si>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</si>
  <si>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</si>
  <si>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</si>
  <si>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</si>
  <si>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</si>
  <si>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</si>
  <si>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</si>
  <si>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</si>
  <si>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</si>
  <si>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</si>
  <si>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</si>
  <si>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</si>
  <si>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</si>
  <si>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</si>
  <si>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</si>
  <si>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</si>
  <si>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</si>
  <si>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</si>
  <si>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</si>
  <si>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</si>
  <si>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</si>
  <si>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</si>
  <si>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</si>
  <si>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</si>
  <si>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</si>
  <si>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</si>
  <si>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</si>
  <si>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</si>
  <si>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</si>
  <si>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</si>
  <si>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</si>
  <si>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</si>
  <si>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</si>
  <si>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</si>
  <si>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</si>
  <si>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</si>
  <si>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</si>
  <si>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</si>
  <si>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</si>
  <si>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</si>
  <si>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</si>
  <si>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</si>
  <si>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</si>
  <si>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</si>
  <si>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</si>
  <si>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</si>
  <si>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</si>
  <si>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</si>
  <si>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</si>
  <si>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</si>
  <si>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</si>
  <si>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</si>
  <si>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</si>
  <si>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</si>
  <si>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</si>
  <si>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</si>
  <si>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</si>
  <si>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</si>
  <si>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</si>
  <si>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</si>
  <si>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</si>
  <si>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</si>
  <si>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</si>
  <si>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</si>
  <si>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</si>
  <si>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</si>
  <si>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</si>
  <si>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</si>
  <si>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</si>
  <si>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</si>
  <si>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</si>
  <si>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</si>
  <si>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</si>
  <si>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</si>
  <si>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</si>
  <si>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</si>
  <si>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</si>
  <si>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</si>
  <si>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</si>
  <si>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</si>
  <si>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</si>
  <si>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</si>
  <si>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</si>
  <si>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</si>
  <si>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</si>
  <si>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</si>
  <si>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</si>
  <si>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</si>
  <si>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</si>
  <si>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</si>
  <si>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</si>
  <si>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</si>
  <si>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</si>
  <si>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</si>
  <si>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</si>
  <si>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</si>
  <si>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</si>
  <si>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</si>
  <si>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</si>
  <si>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</si>
  <si>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</si>
  <si>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</si>
  <si>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</si>
  <si>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</si>
  <si>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</si>
  <si>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</si>
  <si>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</si>
  <si>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</si>
  <si>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</si>
  <si>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</si>
  <si>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</si>
  <si>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</si>
  <si>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</si>
  <si>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</si>
  <si>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</si>
  <si>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</si>
  <si>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</si>
  <si>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</si>
  <si>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</si>
  <si>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</si>
  <si>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</si>
  <si>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</si>
  <si>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</si>
  <si>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</si>
  <si>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</si>
  <si>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</si>
  <si>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</si>
  <si>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</si>
  <si>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</si>
  <si>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</si>
  <si>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</si>
  <si>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</si>
  <si>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</si>
  <si>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</si>
  <si>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</si>
  <si>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</si>
  <si>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</si>
  <si>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</si>
  <si>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</si>
  <si>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</si>
  <si>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</si>
  <si>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</si>
  <si>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</si>
  <si>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</si>
  <si>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</si>
  <si>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</si>
  <si>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</si>
  <si>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</si>
  <si>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</si>
  <si>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</si>
  <si>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</si>
  <si>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</si>
  <si>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</si>
  <si>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</si>
  <si>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</si>
  <si>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</si>
  <si>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</si>
  <si>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</si>
  <si>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</si>
  <si>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</si>
  <si>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</si>
  <si>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</si>
  <si>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</si>
  <si>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</si>
  <si>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</si>
  <si>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</si>
  <si>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</si>
  <si>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</si>
  <si>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</si>
  <si>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</si>
  <si>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</si>
  <si>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</si>
  <si>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</si>
  <si>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</si>
  <si>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</si>
  <si>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</si>
  <si>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</si>
  <si>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</si>
  <si>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</si>
  <si>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</si>
  <si>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</si>
  <si>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</si>
  <si>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</si>
  <si>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</si>
  <si>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</si>
  <si>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</si>
  <si>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</si>
  <si>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</si>
  <si>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</si>
  <si>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</si>
  <si>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</si>
  <si>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</si>
  <si>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</si>
  <si>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</si>
  <si>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</si>
  <si>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</si>
  <si>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</si>
  <si>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</si>
  <si>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</si>
  <si>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</si>
  <si>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</si>
  <si>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</si>
  <si>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</si>
  <si>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</si>
  <si>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</si>
  <si>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</si>
  <si>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</si>
  <si>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</si>
  <si>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</si>
  <si>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</si>
  <si>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</si>
  <si>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</si>
  <si>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</si>
  <si>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</si>
  <si>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</si>
  <si>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</si>
  <si>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</si>
  <si>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</si>
  <si>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</si>
  <si>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</si>
  <si>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</si>
  <si>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</si>
  <si>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</si>
  <si>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</si>
  <si>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</si>
  <si>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</si>
  <si>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</si>
  <si>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</si>
  <si>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</si>
  <si>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</si>
  <si>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</si>
  <si>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</si>
  <si>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</si>
  <si>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</si>
  <si>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</si>
  <si>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</si>
  <si>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</si>
  <si>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</si>
  <si>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</si>
  <si>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</si>
  <si>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</si>
  <si>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</si>
  <si>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</si>
  <si>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</si>
  <si>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</si>
  <si>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</si>
  <si>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</si>
  <si>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</si>
  <si>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</si>
  <si>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</si>
  <si>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</si>
  <si>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</si>
  <si>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</si>
  <si>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</si>
  <si>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</si>
  <si>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</si>
  <si>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</si>
  <si>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</si>
  <si>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</si>
  <si>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</si>
  <si>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</si>
  <si>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</si>
  <si>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</si>
  <si>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</si>
  <si>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</si>
  <si>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</si>
  <si>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</si>
  <si>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</si>
  <si>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</si>
  <si>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</si>
  <si>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</si>
  <si>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</si>
  <si>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</si>
  <si>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</si>
  <si>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</si>
  <si>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</si>
  <si>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</si>
  <si>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</si>
  <si>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</si>
  <si>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</si>
  <si>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</si>
  <si>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</si>
  <si>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</si>
  <si>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</si>
  <si>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</si>
  <si>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</si>
  <si>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</si>
  <si>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</si>
  <si>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</si>
  <si>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</si>
  <si>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</si>
  <si>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</si>
  <si>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</si>
  <si>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</si>
  <si>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</si>
  <si>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</si>
  <si>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</si>
  <si>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</si>
  <si>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</si>
  <si>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</si>
  <si>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</si>
  <si>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</si>
  <si>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</si>
  <si>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</si>
  <si>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</si>
  <si>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</si>
  <si>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</si>
  <si>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</si>
  <si>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</si>
  <si>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</si>
  <si>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</si>
  <si>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</si>
  <si>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</si>
  <si>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</si>
  <si>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</si>
  <si>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</si>
  <si>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</si>
  <si>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</si>
  <si>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</si>
  <si>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</si>
  <si>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</si>
  <si>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</si>
  <si>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</si>
  <si>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</si>
  <si>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</si>
  <si>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</si>
  <si>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</si>
  <si>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</si>
  <si>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</si>
  <si>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</si>
  <si>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</si>
  <si>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</si>
  <si>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</si>
  <si>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</si>
  <si>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</si>
  <si>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</si>
  <si>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</si>
  <si>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</si>
  <si>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</si>
  <si>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</si>
  <si>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</si>
  <si>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</si>
  <si>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</si>
  <si>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</si>
  <si>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</si>
  <si>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</si>
  <si>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</si>
  <si>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</si>
  <si>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</si>
  <si>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</si>
  <si>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</si>
  <si>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</si>
  <si>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</si>
  <si>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</si>
  <si>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</si>
  <si>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</si>
  <si>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</si>
  <si>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</si>
  <si>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</si>
  <si>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</si>
  <si>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</si>
  <si>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</si>
  <si>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</si>
  <si>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</si>
  <si>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</si>
  <si>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</si>
  <si>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</si>
  <si>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</si>
  <si>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</si>
  <si>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</si>
  <si>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</si>
  <si>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</si>
  <si>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</si>
  <si>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</si>
  <si>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</si>
  <si>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</si>
  <si>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</si>
  <si>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</si>
  <si>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</si>
  <si>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</si>
  <si>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</si>
  <si>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</si>
  <si>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</si>
  <si>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</si>
  <si>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</si>
  <si>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</si>
  <si>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</si>
  <si>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</si>
  <si>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</si>
  <si>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</si>
  <si>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</si>
  <si>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</si>
  <si>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</si>
  <si>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</si>
  <si>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</si>
  <si>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</si>
  <si>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</si>
  <si>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</si>
  <si>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</si>
  <si>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</si>
  <si>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</si>
  <si>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</si>
  <si>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</si>
  <si>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</si>
  <si>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</si>
  <si>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</si>
  <si>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</si>
  <si>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</si>
  <si>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</si>
  <si>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</si>
  <si>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</si>
  <si>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</si>
  <si>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</si>
  <si>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</si>
  <si>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</si>
  <si>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</si>
  <si>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</si>
  <si>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</si>
  <si>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</si>
  <si>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</si>
  <si>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</si>
  <si>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</si>
  <si>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</si>
  <si>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</si>
  <si>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</si>
  <si>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</si>
  <si>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</si>
  <si>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</si>
  <si>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</si>
  <si>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</si>
  <si>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</si>
  <si>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</si>
  <si>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</si>
  <si>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</si>
  <si>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</si>
  <si>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</si>
  <si>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</si>
  <si>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</si>
  <si>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</si>
  <si>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</si>
  <si>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</si>
  <si>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</si>
  <si>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</si>
  <si>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</si>
  <si>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</si>
  <si>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</si>
  <si>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</si>
  <si>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</si>
  <si>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</si>
  <si>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</si>
  <si>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</si>
  <si>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</si>
  <si>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</si>
  <si>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</si>
  <si>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</si>
  <si>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</si>
  <si>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</si>
  <si>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</si>
  <si>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</si>
  <si>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</si>
  <si>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</si>
  <si>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</si>
  <si>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</si>
  <si>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</si>
  <si>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</si>
  <si>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</si>
  <si>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</si>
  <si>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</si>
  <si>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</si>
  <si>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</si>
  <si>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</si>
  <si>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</si>
  <si>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</si>
  <si>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</si>
  <si>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</si>
  <si>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</si>
  <si>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</si>
  <si>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</si>
  <si>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</si>
  <si>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</si>
  <si>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</si>
  <si>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</si>
  <si>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</si>
  <si>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</si>
  <si>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</si>
  <si>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</si>
  <si>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</si>
  <si>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</si>
  <si>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</si>
  <si>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</si>
  <si>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</si>
  <si>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</si>
  <si>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</si>
  <si>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</si>
  <si>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</si>
  <si>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</si>
  <si>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</si>
  <si>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</si>
  <si>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</si>
  <si>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</si>
  <si>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</si>
  <si>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</si>
  <si>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</si>
  <si>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</si>
  <si>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</si>
  <si>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</si>
  <si>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</si>
  <si>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</si>
  <si>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</si>
  <si>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</si>
  <si>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</si>
  <si>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</si>
  <si>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</si>
  <si>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</si>
  <si>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</si>
  <si>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</si>
  <si>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</si>
  <si>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</si>
  <si>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</si>
  <si>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</si>
  <si>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</si>
  <si>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</si>
  <si>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</si>
  <si>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</si>
  <si>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</si>
  <si>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</si>
  <si>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</si>
  <si>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</si>
  <si>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</si>
  <si>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</si>
  <si>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</si>
  <si>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</si>
  <si>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</si>
  <si>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</si>
  <si>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</si>
  <si>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</si>
  <si>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</si>
  <si>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</si>
  <si>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</si>
  <si>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</si>
  <si>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</si>
  <si>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</si>
  <si>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</si>
  <si>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</si>
  <si>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</si>
  <si>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</si>
  <si>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</si>
  <si>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</si>
  <si>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</si>
  <si>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</si>
  <si>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</si>
  <si>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</si>
  <si>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</si>
  <si>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</si>
  <si>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</si>
  <si>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</si>
  <si>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</si>
  <si>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</si>
  <si>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</si>
  <si>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</si>
  <si>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</si>
  <si>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</si>
  <si>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</si>
  <si>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</si>
  <si>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</si>
  <si>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</si>
  <si>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</si>
  <si>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</si>
  <si>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</si>
  <si>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</si>
  <si>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</si>
  <si>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</si>
  <si>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</si>
  <si>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</si>
  <si>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</si>
  <si>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</si>
  <si>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</si>
  <si>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</si>
  <si>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</si>
  <si>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</si>
  <si>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</si>
  <si>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</si>
  <si>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</si>
  <si>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</si>
  <si>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</si>
  <si>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</si>
  <si>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</si>
  <si>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</si>
  <si>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</si>
  <si>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</si>
  <si>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</si>
  <si>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</si>
  <si>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</si>
  <si>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</si>
  <si>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</si>
  <si>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</si>
  <si>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</si>
  <si>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</si>
  <si>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</si>
  <si>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</si>
  <si>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</si>
  <si>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</si>
  <si>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</si>
  <si>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</si>
  <si>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</si>
  <si>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</si>
  <si>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</si>
  <si>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</si>
  <si>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</si>
  <si>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</si>
  <si>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</si>
  <si>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</si>
  <si>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</si>
  <si>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</si>
  <si>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</si>
  <si>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</si>
  <si>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</si>
  <si>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</si>
  <si>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</si>
  <si>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</si>
  <si>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</si>
  <si>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</si>
  <si>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</si>
  <si>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</si>
  <si>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</si>
  <si>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</si>
  <si>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</si>
  <si>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</si>
  <si>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</si>
  <si>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</si>
  <si>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</si>
  <si>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</si>
  <si>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</si>
  <si>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</si>
  <si>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</si>
  <si>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</si>
  <si>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</si>
  <si>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</si>
  <si>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</si>
  <si>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</si>
  <si>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</si>
  <si>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</si>
  <si>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</si>
  <si>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</si>
  <si>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</si>
  <si>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</si>
  <si>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</si>
  <si>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</si>
  <si>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</si>
  <si>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</si>
  <si>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</si>
  <si>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</si>
  <si>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</si>
  <si>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</si>
  <si>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</si>
  <si>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</si>
  <si>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</si>
  <si>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</si>
  <si>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</si>
  <si>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</si>
  <si>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</si>
  <si>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</si>
  <si>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</si>
  <si>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</si>
  <si>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</si>
  <si>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</si>
  <si>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</si>
  <si>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</si>
  <si>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</si>
  <si>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</si>
  <si>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</si>
  <si>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</si>
  <si>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</si>
  <si>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</si>
  <si>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</si>
  <si>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</si>
  <si>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</si>
  <si>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</si>
  <si>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</si>
  <si>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</si>
  <si>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</si>
  <si>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</si>
  <si>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</si>
  <si>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</si>
  <si>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</si>
  <si>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</si>
  <si>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</si>
  <si>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</si>
  <si>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</si>
  <si>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</si>
  <si>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</si>
  <si>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</si>
  <si>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</si>
  <si>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</si>
  <si>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</si>
  <si>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</si>
  <si>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</si>
  <si>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</si>
  <si>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</si>
  <si>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</si>
  <si>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</si>
  <si>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</si>
  <si>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</si>
  <si>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</si>
  <si>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</si>
  <si>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</si>
  <si>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</si>
  <si>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</si>
  <si>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</si>
  <si>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</si>
  <si>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</si>
  <si>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</si>
  <si>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</si>
  <si>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</si>
  <si>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</si>
  <si>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</si>
  <si>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</si>
  <si>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</si>
  <si>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</si>
  <si>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</si>
  <si>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</si>
  <si>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</si>
  <si>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</si>
  <si>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</si>
  <si>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</si>
  <si>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</si>
  <si>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</si>
  <si>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</si>
  <si>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</si>
  <si>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</si>
  <si>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</si>
  <si>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</si>
  <si>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</si>
  <si>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</si>
  <si>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</si>
  <si>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</si>
  <si>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</si>
  <si>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</si>
  <si>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</si>
  <si>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</si>
  <si>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</si>
  <si>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</si>
  <si>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</si>
  <si>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</si>
  <si>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</si>
  <si>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</si>
  <si>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</si>
  <si>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</si>
  <si>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</si>
  <si>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</si>
  <si>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</si>
  <si>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</si>
  <si>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</si>
  <si>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</si>
  <si>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</si>
  <si>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</si>
  <si>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</si>
  <si>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</si>
  <si>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</si>
  <si>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</si>
  <si>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</si>
  <si>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</si>
  <si>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</si>
  <si>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</si>
  <si>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</si>
  <si>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</si>
  <si>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</si>
  <si>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</si>
  <si>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</si>
  <si>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</si>
  <si>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</si>
  <si>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</si>
  <si>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</si>
  <si>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</si>
  <si>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</si>
  <si>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</si>
  <si>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</si>
  <si>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</si>
  <si>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</si>
  <si>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</si>
  <si>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</si>
  <si>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</si>
  <si>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</si>
  <si>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</si>
  <si>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</si>
  <si>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</si>
  <si>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</si>
  <si>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</si>
  <si>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</si>
  <si>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</si>
  <si>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</si>
  <si>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</si>
  <si>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</si>
  <si>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</si>
  <si>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</si>
  <si>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</si>
  <si>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</si>
  <si>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</si>
  <si>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</si>
  <si>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</si>
  <si>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</si>
  <si>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</si>
  <si>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</si>
  <si>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</si>
  <si>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</si>
  <si>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</si>
  <si>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</si>
  <si>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</si>
  <si>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</si>
  <si>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</si>
  <si>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</si>
  <si>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</si>
  <si>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</si>
  <si>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</si>
  <si>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</si>
  <si>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</si>
  <si>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</si>
  <si>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</si>
  <si>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</si>
  <si>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</si>
  <si>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</si>
  <si>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</si>
  <si>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</si>
  <si>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</si>
  <si>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</si>
  <si>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</si>
  <si>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</si>
  <si>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</si>
  <si>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</si>
  <si>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</si>
  <si>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</si>
  <si>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</si>
  <si>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</si>
  <si>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</si>
  <si>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</si>
  <si>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</si>
  <si>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</si>
  <si>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</si>
  <si>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</si>
  <si>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</si>
  <si>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</si>
  <si>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</si>
  <si>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</si>
  <si>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</si>
  <si>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</si>
  <si>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</si>
  <si>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</si>
  <si>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</si>
  <si>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</si>
  <si>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</si>
  <si>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</si>
  <si>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</si>
  <si>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</si>
  <si>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</si>
  <si>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</si>
  <si>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</si>
  <si>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</si>
  <si>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</si>
  <si>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</si>
  <si>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</si>
  <si>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</si>
  <si>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</si>
  <si>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</si>
  <si>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</si>
  <si>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</si>
  <si>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</si>
  <si>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</si>
  <si>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</si>
  <si>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</si>
  <si>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</si>
  <si>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</si>
  <si>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</si>
  <si>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</si>
  <si>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</si>
  <si>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</si>
  <si>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</si>
  <si>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</si>
  <si>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</si>
  <si>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</si>
  <si>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</si>
  <si>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</si>
  <si>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</si>
  <si>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</si>
  <si>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</si>
  <si>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</si>
  <si>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</si>
  <si>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</si>
  <si>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</si>
  <si>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</si>
  <si>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</si>
  <si>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</si>
  <si>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</si>
  <si>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</si>
  <si>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</si>
  <si>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</si>
  <si>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</si>
  <si>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</si>
  <si>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</si>
  <si>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</si>
  <si>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</si>
  <si>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</si>
  <si>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</si>
  <si>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</si>
  <si>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</si>
  <si>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</si>
  <si>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</si>
  <si>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</si>
  <si>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</si>
  <si>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</si>
  <si>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</si>
  <si>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</si>
  <si>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</si>
  <si>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</si>
  <si>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</si>
  <si>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</si>
  <si>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</si>
  <si>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</si>
  <si>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</si>
  <si>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</si>
  <si>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</si>
  <si>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</si>
  <si>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</si>
  <si>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</si>
  <si>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</si>
  <si>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</si>
  <si>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</si>
  <si>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</si>
  <si>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</si>
  <si>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</si>
  <si>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</si>
  <si>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</si>
  <si>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</si>
  <si>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</si>
  <si>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</si>
  <si>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</si>
  <si>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</si>
  <si>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</si>
  <si>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</si>
  <si>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</si>
  <si>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</si>
  <si>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</si>
  <si>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</si>
  <si>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</si>
  <si>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</si>
  <si>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</si>
  <si>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</si>
  <si>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</si>
  <si>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</si>
  <si>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</si>
  <si>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</si>
  <si>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</si>
  <si>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</si>
  <si>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</si>
  <si>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</si>
  <si>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</si>
  <si>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</si>
  <si>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</si>
  <si>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</si>
  <si>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</si>
  <si>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</si>
  <si>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</si>
  <si>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</si>
  <si>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</si>
  <si>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</si>
  <si>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</si>
  <si>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</si>
  <si>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</si>
  <si>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</si>
  <si>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</si>
  <si>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</si>
  <si>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</si>
  <si>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</si>
  <si>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</si>
  <si>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</si>
  <si>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</si>
  <si>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</si>
  <si>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</si>
  <si>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</si>
  <si>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</si>
  <si>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</si>
  <si>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</si>
  <si>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</si>
  <si>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</si>
  <si>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</si>
  <si>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</si>
  <si>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</si>
  <si>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</si>
  <si>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</si>
  <si>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</si>
  <si>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</si>
  <si>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</si>
  <si>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</si>
  <si>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</si>
  <si>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</si>
  <si>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</si>
  <si>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</si>
  <si>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</si>
  <si>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</si>
  <si>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</si>
  <si>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</si>
  <si>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</si>
  <si>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</si>
  <si>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</si>
  <si>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</si>
  <si>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</si>
  <si>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</si>
  <si>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</si>
  <si>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</si>
  <si>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</si>
  <si>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</si>
  <si>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</si>
  <si>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</si>
  <si>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</si>
  <si>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</si>
  <si>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</si>
  <si>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</si>
  <si>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</si>
  <si>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</si>
  <si>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</si>
  <si>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</si>
  <si>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</si>
  <si>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</si>
  <si>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</si>
  <si>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</si>
  <si>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</si>
  <si>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</si>
  <si>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</si>
  <si>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</si>
  <si>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</si>
  <si>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</si>
  <si>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</si>
  <si>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</si>
  <si>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</si>
  <si>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</si>
  <si>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</si>
  <si>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</si>
  <si>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</si>
  <si>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</si>
  <si>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</si>
  <si>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</si>
  <si>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</si>
  <si>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</si>
  <si>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</si>
  <si>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</si>
  <si>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</si>
  <si>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</si>
  <si>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</si>
  <si>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</si>
  <si>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</si>
  <si>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</si>
  <si>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</si>
  <si>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</si>
  <si>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</si>
  <si>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</si>
  <si>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</si>
  <si>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</si>
  <si>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</si>
  <si>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</si>
  <si>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</si>
  <si>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</si>
  <si>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</si>
  <si>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</si>
  <si>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</si>
  <si>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</si>
  <si>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</si>
  <si>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</si>
  <si>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</si>
  <si>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</si>
  <si>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</si>
  <si>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</si>
  <si>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</si>
  <si>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</si>
  <si>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</si>
  <si>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</si>
  <si>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</si>
  <si>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</si>
  <si>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</si>
  <si>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</si>
  <si>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</si>
  <si>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</si>
  <si>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</si>
  <si>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</si>
  <si>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</si>
  <si>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</si>
  <si>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</si>
  <si>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</si>
  <si>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</si>
  <si>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</si>
  <si>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</si>
  <si>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</si>
  <si>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</si>
  <si>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</si>
  <si>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</si>
  <si>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</si>
  <si>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</si>
  <si>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</si>
  <si>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</si>
  <si>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</si>
  <si>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</si>
  <si>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</si>
  <si>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</si>
  <si>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</si>
  <si>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</si>
  <si>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</si>
  <si>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</si>
  <si>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</si>
  <si>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</si>
  <si>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</si>
  <si>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</si>
  <si>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</si>
  <si>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</si>
  <si>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</si>
  <si>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</si>
  <si>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</si>
  <si>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</si>
  <si>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</si>
  <si>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</si>
  <si>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</si>
  <si>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</si>
  <si>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</si>
  <si>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</si>
  <si>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</si>
  <si>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</si>
  <si>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</si>
  <si>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</si>
  <si>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</si>
  <si>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</si>
  <si>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</si>
  <si>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</si>
  <si>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</si>
  <si>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</si>
  <si>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</si>
  <si>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</si>
  <si>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</si>
  <si>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</si>
  <si>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</si>
  <si>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</si>
  <si>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</si>
  <si>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</si>
  <si>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</si>
  <si>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</si>
  <si>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</si>
  <si>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</si>
  <si>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</si>
  <si>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</si>
  <si>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</si>
  <si>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</si>
  <si>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</si>
  <si>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</si>
  <si>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</si>
  <si>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</si>
  <si>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</si>
  <si>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</si>
  <si>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</si>
  <si>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</si>
  <si>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</si>
  <si>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</si>
  <si>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</si>
  <si>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</si>
  <si>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</si>
  <si>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</si>
  <si>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</si>
  <si>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</si>
  <si>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</si>
  <si>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</si>
  <si>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</si>
  <si>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</si>
  <si>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</si>
  <si>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</si>
  <si>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</si>
  <si>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</si>
  <si>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</si>
  <si>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</si>
  <si>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</si>
  <si>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</si>
  <si>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</si>
  <si>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</si>
  <si>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</si>
  <si>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</si>
  <si>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</si>
  <si>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</si>
  <si>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</si>
  <si>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</si>
  <si>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</si>
  <si>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</si>
  <si>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</si>
  <si>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</si>
  <si>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</si>
  <si>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</si>
  <si>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</si>
  <si>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</si>
  <si>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</si>
  <si>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</si>
  <si>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</si>
  <si>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</si>
  <si>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</si>
  <si>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</si>
  <si>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</si>
  <si>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</si>
  <si>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</si>
  <si>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</si>
  <si>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</si>
  <si>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</si>
  <si>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</si>
  <si>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</si>
  <si>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</si>
  <si>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</si>
  <si>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</si>
  <si>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</si>
  <si>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</si>
  <si>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</si>
  <si>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</si>
  <si>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</si>
  <si>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</si>
  <si>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</si>
  <si>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</si>
  <si>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</si>
  <si>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</si>
  <si>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</si>
  <si>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</si>
  <si>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</si>
  <si>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</si>
  <si>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</si>
  <si>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</si>
  <si>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</si>
  <si>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</si>
  <si>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</si>
  <si>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</si>
  <si>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</si>
  <si>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</si>
  <si>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</si>
  <si>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</si>
  <si>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</si>
  <si>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</si>
  <si>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</si>
  <si>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</si>
  <si>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</si>
  <si>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</si>
  <si>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</si>
  <si>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</si>
  <si>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</si>
  <si>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</si>
  <si>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</si>
  <si>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</si>
  <si>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</si>
  <si>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</si>
  <si>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</si>
  <si>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</si>
  <si>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</si>
  <si>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</si>
  <si>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</si>
  <si>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</si>
  <si>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</si>
  <si>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</si>
  <si>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</si>
  <si>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</si>
  <si>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</si>
  <si>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</si>
  <si>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</si>
  <si>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</si>
  <si>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</si>
  <si>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</si>
  <si>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</si>
  <si>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</si>
  <si>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</si>
  <si>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</si>
  <si>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</si>
  <si>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</si>
  <si>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</si>
  <si>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</si>
  <si>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</si>
  <si>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</si>
  <si>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</si>
  <si>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</si>
  <si>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</si>
  <si>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</si>
  <si>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</si>
  <si>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</si>
  <si>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</si>
  <si>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</si>
  <si>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</si>
  <si>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</si>
  <si>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</si>
  <si>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</si>
  <si>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</si>
  <si>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</si>
  <si>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</si>
  <si>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</si>
  <si>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</si>
  <si>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</si>
  <si>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</si>
  <si>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</si>
  <si>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</si>
  <si>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</si>
  <si>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</si>
  <si>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</si>
  <si>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</si>
  <si>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</si>
  <si>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</si>
  <si>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</si>
  <si>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</si>
  <si>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</si>
  <si>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</si>
  <si>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</si>
  <si>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</si>
  <si>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</si>
  <si>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</si>
  <si>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</si>
  <si>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</si>
  <si>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</si>
  <si>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</si>
  <si>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</si>
  <si>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</si>
  <si>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</si>
  <si>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</si>
  <si>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</si>
  <si>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</si>
  <si>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</si>
  <si>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</si>
  <si>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</si>
  <si>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</si>
  <si>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</si>
  <si>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</si>
  <si>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</si>
  <si>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</si>
  <si>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</si>
  <si>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</si>
  <si>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</si>
  <si>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</si>
  <si>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</si>
  <si>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</si>
  <si>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</si>
  <si>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</si>
  <si>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</si>
  <si>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</si>
  <si>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</si>
  <si>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</si>
  <si>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</si>
  <si>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</si>
  <si>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</si>
  <si>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</si>
  <si>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</si>
  <si>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</si>
  <si>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</si>
  <si>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</si>
  <si>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</si>
  <si>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</si>
  <si>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</si>
  <si>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</si>
  <si>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</si>
  <si>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</si>
  <si>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</si>
  <si>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</si>
  <si>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</si>
  <si>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</si>
  <si>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</si>
  <si>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</si>
  <si>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</si>
  <si>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</si>
  <si>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</si>
  <si>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</si>
  <si>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</si>
  <si>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</si>
  <si>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</si>
  <si>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</si>
  <si>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</si>
  <si>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</si>
  <si>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</si>
  <si>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</si>
  <si>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</si>
  <si>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</si>
  <si>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</si>
  <si>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</si>
  <si>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</si>
  <si>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</si>
  <si>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</si>
  <si>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</si>
  <si>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</si>
  <si>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</si>
  <si>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</si>
  <si>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</si>
  <si>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</si>
  <si>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</si>
  <si>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</si>
  <si>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</si>
  <si>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</si>
  <si>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</si>
  <si>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</si>
  <si>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</si>
  <si>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</si>
  <si>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</si>
  <si>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</si>
  <si>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</si>
  <si>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</si>
  <si>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</si>
  <si>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</si>
  <si>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</si>
  <si>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</si>
  <si>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</si>
  <si>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</si>
  <si>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</si>
  <si>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</si>
  <si>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</si>
  <si>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</si>
  <si>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</si>
  <si>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</si>
  <si>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</si>
  <si>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</si>
  <si>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</si>
  <si>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</si>
  <si>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</si>
  <si>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</si>
  <si>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</si>
  <si>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</si>
  <si>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</si>
  <si>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</si>
  <si>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</si>
  <si>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</si>
  <si>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</si>
  <si>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</si>
  <si>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</si>
  <si>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</si>
  <si>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</si>
  <si>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</si>
  <si>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</si>
  <si>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</si>
  <si>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</si>
  <si>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</si>
  <si>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</si>
  <si>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</si>
  <si>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</si>
  <si>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</si>
  <si>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</si>
  <si>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</si>
  <si>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</si>
  <si>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</si>
  <si>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</si>
  <si>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</si>
  <si>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</si>
  <si>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</si>
  <si>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</si>
  <si>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</si>
  <si>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</si>
  <si>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</si>
  <si>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</si>
  <si>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</si>
  <si>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</si>
  <si>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</si>
  <si>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</si>
  <si>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</si>
  <si>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</si>
  <si>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</si>
  <si>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</si>
  <si>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</si>
  <si>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</si>
  <si>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</si>
  <si>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</si>
  <si>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</si>
  <si>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</si>
  <si>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</si>
  <si>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</si>
  <si>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</si>
  <si>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</si>
  <si>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</si>
  <si>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</si>
  <si>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</si>
  <si>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</si>
  <si>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</si>
  <si>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</si>
  <si>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</si>
  <si>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</si>
  <si>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</si>
  <si>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</si>
  <si>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</si>
  <si>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</si>
  <si>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</si>
  <si>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</si>
  <si>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</si>
  <si>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</si>
  <si>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</si>
  <si>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</si>
  <si>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</si>
  <si>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</si>
  <si>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</si>
  <si>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</si>
  <si>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</si>
  <si>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</si>
  <si>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</si>
  <si>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</si>
  <si>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</si>
  <si>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</si>
  <si>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</si>
  <si>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</si>
  <si>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</si>
  <si>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</si>
  <si>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</si>
  <si>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</si>
  <si>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</si>
  <si>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</si>
  <si>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</si>
  <si>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</si>
  <si>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</si>
  <si>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</si>
  <si>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</si>
  <si>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</si>
  <si>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</si>
  <si>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</si>
  <si>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</si>
  <si>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</si>
  <si>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</si>
  <si>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</si>
  <si>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</si>
  <si>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</si>
  <si>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</si>
  <si>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</si>
  <si>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</si>
  <si>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</si>
  <si>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</si>
  <si>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</si>
  <si>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</si>
  <si>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</si>
  <si>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</si>
  <si>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</si>
  <si>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</si>
  <si>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</si>
  <si>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</si>
  <si>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</si>
  <si>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</si>
  <si>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</si>
  <si>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</si>
  <si>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</si>
  <si>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</si>
  <si>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</si>
  <si>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</si>
  <si>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</si>
  <si>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</si>
  <si>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</si>
  <si>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</si>
  <si>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</si>
  <si>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</si>
  <si>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</si>
  <si>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</si>
  <si>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</si>
  <si>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</si>
  <si>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</si>
  <si>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</si>
  <si>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</si>
  <si>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</si>
  <si>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</si>
  <si>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</si>
  <si>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</si>
  <si>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</si>
  <si>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</si>
  <si>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</si>
  <si>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</si>
  <si>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</si>
  <si>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</si>
  <si>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</si>
  <si>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</si>
  <si>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</si>
  <si>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</si>
  <si>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</si>
  <si>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</si>
  <si>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</si>
  <si>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</si>
  <si>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</si>
  <si>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</si>
  <si>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</si>
  <si>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</si>
  <si>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</si>
  <si>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</si>
  <si>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</si>
  <si>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</si>
  <si>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</si>
  <si>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</si>
  <si>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</si>
  <si>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</si>
  <si>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</si>
  <si>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</si>
  <si>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</si>
  <si>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</si>
  <si>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</si>
  <si>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</si>
  <si>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</si>
  <si>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</si>
  <si>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</si>
  <si>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</si>
  <si>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</si>
  <si>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</si>
  <si>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</si>
  <si>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</si>
  <si>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</si>
  <si>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</si>
  <si>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</si>
  <si>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</si>
  <si>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</si>
  <si>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</si>
  <si>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</si>
  <si>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</si>
  <si>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</si>
  <si>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</si>
  <si>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</si>
  <si>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</si>
  <si>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</si>
  <si>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</si>
  <si>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</si>
  <si>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</si>
  <si>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</si>
  <si>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</si>
  <si>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</si>
  <si>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</si>
  <si>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</si>
  <si>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</si>
  <si>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</si>
  <si>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</si>
  <si>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</si>
  <si>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</si>
  <si>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</si>
  <si>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</si>
  <si>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</si>
  <si>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</si>
  <si>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</si>
  <si>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</si>
  <si>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</si>
  <si>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</si>
  <si>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</si>
  <si>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</si>
  <si>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</si>
  <si>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</si>
  <si>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</si>
  <si>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</si>
  <si>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</si>
  <si>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</si>
  <si>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</si>
  <si>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</si>
  <si>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</si>
  <si>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</si>
  <si>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</si>
  <si>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</si>
  <si>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</si>
  <si>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</si>
  <si>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</si>
  <si>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</si>
  <si>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</si>
  <si>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</si>
  <si>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</si>
  <si>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</si>
  <si>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</si>
  <si>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</si>
  <si>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</si>
  <si>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</si>
  <si>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</si>
  <si>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</si>
  <si>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</si>
  <si>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</si>
  <si>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</si>
  <si>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</si>
  <si>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</si>
  <si>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</si>
  <si>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</si>
  <si>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</si>
  <si>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</si>
  <si>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</si>
  <si>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</si>
  <si>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</si>
  <si>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</si>
  <si>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</si>
  <si>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</si>
  <si>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</si>
  <si>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</si>
  <si>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</si>
  <si>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</si>
  <si>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</si>
  <si>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</si>
  <si>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</si>
  <si>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</si>
  <si>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</si>
  <si>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</si>
  <si>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</si>
  <si>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</si>
  <si>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</si>
  <si>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</si>
  <si>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</si>
  <si>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</si>
  <si>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</si>
  <si>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</si>
  <si>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</si>
  <si>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</si>
  <si>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</si>
  <si>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</si>
  <si>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</si>
  <si>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</si>
  <si>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</si>
  <si>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</si>
  <si>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</si>
  <si>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</si>
  <si>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</si>
  <si>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</si>
  <si>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</si>
  <si>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</si>
  <si>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</si>
  <si>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</si>
  <si>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</si>
  <si>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</si>
  <si>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</si>
  <si>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</si>
  <si>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</si>
  <si>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</si>
  <si>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</si>
  <si>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</si>
  <si>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</si>
  <si>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</si>
  <si>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</si>
  <si>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</si>
  <si>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</si>
  <si>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</si>
  <si>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</si>
  <si>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</si>
  <si>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</si>
  <si>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</si>
  <si>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</si>
  <si>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</si>
  <si>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</si>
  <si>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</si>
  <si>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</si>
  <si>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</si>
  <si>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</si>
  <si>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</si>
  <si>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</si>
  <si>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</si>
  <si>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</si>
  <si>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</si>
  <si>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</si>
  <si>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</si>
  <si>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</si>
  <si>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</si>
  <si>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</si>
  <si>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</si>
  <si>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</si>
  <si>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</si>
  <si>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</si>
  <si>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</si>
  <si>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</si>
  <si>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</si>
  <si>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</si>
  <si>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</si>
  <si>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</si>
  <si>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</si>
  <si>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</si>
  <si>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</si>
  <si>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</si>
  <si>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</si>
  <si>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</si>
  <si>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</si>
  <si>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</si>
  <si>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</si>
  <si>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</si>
  <si>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</si>
  <si>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</si>
  <si>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</si>
  <si>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</si>
  <si>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</si>
  <si>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</si>
  <si>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</si>
  <si>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</si>
  <si>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</si>
  <si>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</si>
  <si>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</si>
  <si>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</si>
  <si>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</si>
  <si>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</si>
  <si>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</si>
  <si>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</si>
  <si>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</si>
  <si>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</si>
  <si>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</si>
  <si>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</si>
  <si>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</si>
  <si>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</si>
  <si>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</si>
  <si>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</si>
  <si>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</si>
  <si>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</si>
  <si>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</si>
  <si>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</si>
  <si>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</si>
  <si>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</si>
  <si>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</si>
  <si>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</si>
  <si>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</si>
  <si>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</si>
  <si>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</si>
  <si>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</si>
  <si>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</si>
  <si>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</si>
  <si>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</si>
  <si>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</si>
  <si>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</si>
  <si>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</si>
  <si>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</si>
  <si>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</si>
  <si>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</si>
  <si>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</si>
  <si>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</si>
  <si>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</si>
  <si>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</si>
  <si>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</si>
  <si>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</si>
  <si>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</si>
  <si>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</si>
  <si>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</si>
  <si>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</si>
  <si>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</si>
  <si>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</si>
  <si>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</si>
  <si>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</si>
  <si>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</si>
  <si>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</si>
  <si>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</si>
  <si>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</si>
  <si>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</si>
  <si>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</si>
  <si>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</si>
  <si>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</si>
  <si>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</si>
  <si>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</si>
  <si>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</si>
  <si>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</si>
  <si>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</si>
  <si>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</si>
  <si>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</si>
  <si>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</si>
  <si>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</si>
  <si>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</si>
  <si>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</si>
  <si>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</si>
  <si>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</si>
  <si>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</si>
  <si>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</si>
  <si>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</si>
  <si>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</si>
  <si>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</si>
  <si>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</si>
  <si>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</si>
  <si>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</si>
  <si>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</si>
  <si>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</si>
  <si>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</si>
  <si>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</si>
  <si>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</si>
  <si>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</si>
  <si>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</si>
  <si>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</si>
  <si>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</si>
  <si>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</si>
  <si>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</si>
  <si>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</si>
  <si>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</si>
  <si>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</si>
  <si>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</si>
  <si>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</si>
  <si>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</si>
  <si>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</si>
  <si>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</si>
  <si>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</si>
  <si>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</si>
  <si>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</si>
  <si>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</si>
  <si>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</si>
  <si>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</si>
  <si>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</si>
  <si>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</si>
  <si>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</si>
  <si>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</si>
  <si>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</si>
  <si>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</si>
  <si>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</si>
  <si>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</si>
  <si>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</si>
  <si>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</si>
  <si>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</si>
  <si>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</si>
  <si>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</si>
  <si>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</si>
  <si>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</si>
  <si>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</si>
  <si>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</si>
  <si>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</si>
  <si>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</si>
  <si>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</si>
  <si>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</si>
  <si>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</si>
  <si>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</si>
  <si>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</si>
  <si>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</si>
  <si>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</si>
  <si>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</si>
  <si>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</si>
  <si>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</si>
  <si>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</si>
  <si>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</si>
  <si>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</si>
  <si>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</si>
  <si>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</si>
  <si>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</si>
  <si>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</si>
  <si>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</si>
  <si>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</si>
  <si>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</si>
  <si>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</si>
  <si>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</si>
  <si>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</si>
  <si>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</si>
  <si>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</si>
  <si>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</si>
  <si>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</si>
  <si>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</si>
  <si>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</si>
  <si>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</si>
  <si>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</si>
  <si>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</si>
  <si>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</si>
  <si>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</si>
  <si>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</si>
  <si>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</si>
  <si>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</si>
  <si>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</si>
  <si>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</si>
  <si>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</si>
  <si>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</si>
  <si>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</si>
  <si>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</si>
  <si>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</si>
  <si>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</si>
  <si>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</si>
  <si>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</si>
  <si>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</si>
  <si>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</si>
  <si>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</si>
  <si>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</si>
  <si>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</si>
  <si>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</si>
  <si>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</si>
  <si>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</si>
  <si>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</si>
  <si>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</si>
  <si>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</si>
  <si>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</si>
  <si>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</si>
  <si>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</si>
  <si>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</si>
  <si>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</si>
  <si>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</si>
  <si>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</si>
  <si>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</si>
  <si>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</si>
  <si>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</si>
  <si>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</si>
  <si>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</si>
  <si>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</si>
  <si>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</si>
  <si>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</si>
  <si>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</si>
  <si>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</si>
  <si>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</si>
  <si>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</si>
  <si>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</si>
  <si>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</si>
  <si>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</si>
  <si>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</si>
  <si>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</si>
  <si>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</si>
  <si>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</si>
  <si>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</si>
  <si>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</si>
  <si>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</si>
  <si>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</si>
  <si>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</si>
  <si>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</si>
  <si>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</si>
  <si>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</si>
  <si>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</si>
  <si>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</si>
  <si>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</si>
  <si>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</si>
  <si>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</si>
  <si>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</si>
  <si>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</si>
  <si>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</si>
  <si>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</si>
  <si>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</si>
  <si>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</si>
  <si>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</si>
  <si>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</si>
  <si>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</si>
  <si>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</si>
  <si>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</si>
  <si>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</si>
  <si>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</si>
  <si>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</si>
  <si>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</si>
  <si>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</si>
  <si>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</si>
  <si>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</si>
  <si>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</si>
  <si>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</si>
  <si>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</si>
  <si>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</si>
  <si>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</si>
  <si>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</si>
  <si>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</si>
  <si>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</si>
  <si>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</si>
  <si>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</si>
  <si>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</si>
  <si>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</si>
  <si>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</si>
  <si>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</si>
  <si>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</si>
  <si>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</si>
  <si>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</si>
  <si>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</si>
  <si>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</si>
  <si>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</si>
  <si>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</si>
  <si>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</si>
  <si>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</si>
  <si>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</si>
  <si>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</si>
  <si>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</si>
  <si>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</si>
  <si>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</si>
  <si>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</si>
  <si>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</si>
  <si>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</si>
  <si>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</si>
  <si>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</si>
  <si>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</si>
  <si>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</si>
  <si>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</si>
  <si>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</si>
  <si>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</si>
  <si>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</si>
  <si>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</si>
  <si>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</si>
  <si>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</si>
  <si>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</si>
  <si>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</si>
  <si>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</si>
  <si>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</si>
  <si>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</si>
  <si>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</si>
  <si>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</si>
  <si>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</si>
  <si>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</si>
  <si>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</si>
  <si>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</si>
  <si>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</si>
  <si>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</si>
  <si>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</si>
  <si>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</si>
  <si>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</si>
  <si>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</si>
  <si>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</si>
  <si>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</si>
  <si>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</si>
  <si>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</si>
  <si>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</si>
  <si>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</si>
  <si>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</si>
  <si>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</si>
  <si>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</si>
  <si>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</si>
  <si>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</si>
  <si>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</si>
  <si>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</si>
  <si>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</si>
  <si>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</si>
  <si>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</si>
  <si>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</si>
  <si>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</si>
  <si>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</si>
  <si>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</si>
  <si>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</si>
  <si>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</si>
  <si>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</si>
  <si>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</si>
  <si>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</si>
  <si>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</si>
  <si>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</si>
  <si>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</si>
  <si>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</si>
  <si>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</si>
  <si>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</si>
  <si>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</si>
  <si>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</si>
  <si>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</si>
  <si>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</si>
  <si>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</si>
  <si>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</si>
  <si>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</si>
  <si>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</si>
  <si>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</si>
  <si>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</si>
  <si>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</si>
  <si>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</si>
  <si>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</si>
  <si>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</si>
  <si>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</si>
  <si>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</si>
  <si>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</si>
  <si>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</si>
  <si>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</si>
  <si>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</si>
  <si>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</si>
  <si>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</si>
  <si>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</si>
  <si>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</si>
  <si>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</si>
  <si>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</si>
  <si>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</si>
  <si>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</si>
  <si>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</si>
  <si>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</si>
  <si>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</si>
  <si>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</si>
  <si>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</si>
  <si>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</si>
  <si>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</si>
  <si>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</si>
  <si>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</si>
  <si>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</si>
  <si>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</si>
  <si>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</si>
  <si>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</si>
  <si>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</si>
  <si>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</si>
  <si>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</si>
  <si>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</si>
  <si>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</si>
  <si>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</si>
  <si>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</si>
  <si>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</si>
  <si>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</si>
  <si>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</si>
  <si>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</si>
  <si>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</si>
  <si>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</si>
  <si>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</si>
  <si>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</si>
  <si>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</si>
  <si>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</si>
  <si>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</si>
  <si>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</si>
  <si>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</si>
  <si>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</si>
  <si>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</si>
  <si>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</si>
  <si>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</si>
  <si>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</si>
  <si>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</si>
  <si>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</si>
  <si>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</si>
  <si>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</si>
  <si>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</si>
  <si>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</si>
  <si>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</si>
  <si>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</si>
  <si>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</si>
  <si>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</si>
  <si>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</si>
  <si>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</si>
  <si>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</si>
  <si>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</si>
  <si>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</si>
  <si>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</si>
  <si>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</si>
  <si>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</si>
  <si>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</si>
  <si>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</si>
  <si>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</si>
  <si>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</si>
  <si>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</si>
  <si>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</si>
  <si>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</si>
  <si>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</si>
  <si>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</si>
  <si>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</si>
  <si>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</si>
  <si>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</si>
  <si>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</si>
  <si>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</si>
  <si>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</si>
  <si>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</si>
  <si>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</si>
  <si>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</si>
  <si>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</si>
  <si>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</si>
  <si>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</si>
  <si>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</si>
  <si>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</si>
  <si>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</si>
  <si>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</si>
  <si>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</si>
  <si>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</si>
  <si>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</si>
  <si>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</si>
  <si>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</si>
  <si>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</si>
  <si>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</si>
  <si>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</si>
  <si>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</si>
  <si>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</si>
  <si>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</si>
  <si>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</si>
  <si>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</si>
  <si>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</si>
  <si>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</si>
  <si>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</si>
  <si>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</si>
  <si>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</si>
  <si>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</si>
  <si>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</si>
  <si>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</si>
  <si>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</si>
  <si>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</si>
  <si>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</si>
  <si>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</si>
  <si>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</si>
  <si>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</si>
  <si>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</si>
  <si>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</si>
  <si>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</si>
  <si>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</si>
  <si>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</si>
  <si>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</si>
  <si>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</si>
  <si>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</si>
  <si>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</si>
  <si>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</si>
  <si>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</si>
  <si>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</si>
  <si>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</si>
  <si>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</si>
  <si>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</si>
  <si>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</si>
  <si>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</si>
  <si>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</si>
  <si>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</si>
  <si>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</si>
  <si>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</si>
  <si>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</si>
  <si>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</si>
  <si>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</si>
  <si>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</si>
  <si>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</si>
  <si>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</si>
  <si>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</si>
  <si>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</si>
  <si>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</si>
  <si>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</si>
  <si>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</si>
  <si>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</si>
  <si>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</si>
  <si>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</si>
  <si>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</si>
  <si>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</si>
  <si>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</si>
  <si>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</si>
  <si>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</si>
  <si>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</si>
  <si>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</si>
  <si>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</si>
  <si>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</si>
  <si>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</si>
  <si>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</si>
  <si>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</si>
  <si>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</si>
  <si>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</si>
  <si>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</si>
  <si>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</si>
  <si>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</si>
  <si>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</si>
  <si>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</si>
  <si>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</si>
  <si>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</si>
  <si>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</si>
  <si>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</si>
  <si>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</si>
  <si>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</si>
  <si>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</si>
  <si>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</si>
  <si>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</si>
  <si>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</si>
  <si>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</si>
  <si>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</si>
  <si>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</si>
  <si>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</si>
  <si>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</si>
  <si>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</si>
  <si>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</si>
  <si>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</si>
  <si>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</si>
  <si>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</si>
  <si>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</si>
  <si>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</si>
  <si>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</si>
  <si>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</si>
  <si>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</si>
  <si>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</si>
  <si>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</si>
  <si>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</si>
  <si>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</si>
  <si>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</si>
  <si>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</si>
  <si>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</si>
  <si>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</si>
  <si>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</si>
  <si>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</si>
  <si>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</si>
  <si>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</si>
  <si>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</si>
  <si>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</si>
  <si>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</si>
  <si>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</si>
  <si>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</si>
  <si>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</si>
  <si>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</si>
  <si>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</si>
  <si>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</si>
  <si>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</si>
  <si>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</si>
  <si>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</si>
  <si>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</si>
  <si>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</si>
  <si>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</si>
  <si>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</si>
  <si>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</si>
  <si>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</si>
  <si>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</si>
  <si>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</si>
  <si>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</si>
  <si>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</si>
  <si>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</si>
  <si>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</si>
  <si>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</si>
  <si>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</si>
  <si>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</si>
  <si>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</si>
  <si>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</si>
  <si>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</si>
  <si>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</si>
  <si>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</si>
  <si>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</si>
  <si>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</si>
  <si>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</si>
  <si>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</si>
  <si>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</si>
  <si>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</si>
  <si>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</si>
  <si>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</si>
  <si>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</si>
  <si>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</si>
  <si>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</si>
  <si>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</si>
  <si>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</si>
  <si>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</si>
  <si>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</si>
  <si>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</si>
  <si>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</si>
  <si>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</si>
  <si>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</si>
  <si>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</si>
  <si>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</si>
  <si>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</si>
  <si>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</si>
  <si>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</si>
  <si>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</si>
  <si>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</si>
  <si>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</si>
  <si>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</si>
  <si>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</si>
  <si>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</si>
  <si>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</si>
  <si>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</si>
  <si>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</si>
  <si>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</si>
  <si>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</si>
  <si>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</si>
  <si>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</si>
  <si>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</si>
  <si>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</si>
  <si>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</si>
  <si>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</si>
  <si>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</si>
  <si>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</si>
  <si>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</si>
  <si>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</si>
  <si>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</si>
  <si>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</si>
  <si>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</si>
  <si>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</si>
  <si>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</si>
  <si>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</si>
  <si>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</si>
  <si>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</si>
  <si>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</si>
  <si>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</si>
  <si>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</si>
  <si>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</si>
  <si>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</si>
  <si>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</si>
  <si>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</si>
  <si>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</si>
  <si>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</si>
  <si>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</si>
  <si>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</si>
  <si>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</si>
  <si>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</si>
  <si>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</si>
  <si>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</si>
  <si>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</si>
  <si>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</si>
  <si>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</si>
  <si>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</si>
  <si>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</si>
  <si>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</si>
  <si>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</si>
  <si>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</si>
  <si>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</si>
  <si>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</si>
  <si>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</si>
  <si>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</si>
  <si>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</si>
  <si>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</si>
  <si>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</si>
  <si>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</si>
  <si>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</si>
  <si>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</si>
  <si>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</si>
  <si>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</si>
  <si>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</si>
  <si>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</si>
  <si>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</si>
  <si>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</si>
  <si>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</si>
  <si>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</si>
  <si>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</si>
  <si>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</si>
  <si>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</si>
  <si>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</si>
  <si>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</si>
  <si>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</si>
  <si>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</si>
  <si>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</si>
  <si>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</si>
  <si>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</si>
  <si>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</si>
  <si>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</si>
  <si>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</si>
  <si>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</si>
  <si>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</si>
  <si>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</si>
  <si>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</si>
  <si>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</si>
  <si>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</si>
  <si>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</si>
  <si>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</si>
  <si>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</si>
  <si>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</si>
  <si>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</si>
  <si>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</si>
  <si>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</si>
  <si>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</si>
  <si>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</si>
  <si>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</si>
  <si>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</si>
  <si>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</si>
  <si>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</si>
  <si>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</si>
  <si>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</si>
  <si>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</si>
  <si>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</si>
  <si>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</si>
  <si>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</si>
  <si>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</si>
  <si>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</si>
  <si>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</si>
  <si>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</si>
  <si>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</si>
  <si>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</si>
  <si>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</si>
  <si>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</si>
  <si>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</si>
  <si>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</si>
  <si>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</si>
  <si>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</si>
  <si>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</si>
  <si>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</si>
  <si>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</si>
  <si>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</si>
  <si>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</si>
  <si>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</si>
  <si>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</si>
  <si>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</si>
  <si>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</si>
  <si>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</si>
  <si>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</si>
  <si>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</si>
  <si>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</si>
  <si>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</si>
  <si>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</si>
  <si>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</si>
  <si>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</si>
  <si>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</si>
  <si>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</si>
  <si>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</si>
  <si>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</si>
  <si>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</si>
  <si>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</si>
  <si>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</si>
  <si>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</si>
  <si>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</si>
  <si>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</si>
  <si>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</si>
  <si>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</si>
  <si>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</si>
  <si>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</si>
  <si>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</si>
  <si>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</si>
  <si>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</si>
  <si>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</si>
  <si>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</si>
  <si>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</si>
  <si>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</si>
  <si>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</si>
  <si>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</si>
  <si>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</si>
  <si>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</si>
  <si>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</si>
  <si>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</si>
  <si>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</si>
  <si>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</si>
  <si>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</si>
  <si>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</si>
  <si>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</si>
  <si>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</si>
  <si>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</si>
  <si>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</si>
  <si>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</si>
  <si>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</si>
  <si>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</si>
  <si>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</si>
  <si>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</si>
  <si>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</si>
  <si>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</si>
  <si>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</si>
  <si>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</si>
  <si>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</si>
  <si>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</si>
  <si>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</si>
  <si>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</si>
  <si>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</si>
  <si>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</si>
  <si>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</si>
  <si>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</si>
  <si>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</si>
  <si>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</si>
  <si>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</si>
  <si>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</si>
  <si>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</si>
  <si>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</si>
  <si>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</si>
  <si>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</si>
  <si>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</si>
  <si>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</si>
  <si>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</si>
  <si>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</si>
  <si>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</si>
  <si>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</si>
  <si>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</si>
  <si>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</si>
  <si>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</si>
  <si>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</si>
  <si>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</si>
  <si>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</si>
  <si>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</si>
  <si>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</si>
  <si>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</si>
  <si>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</si>
  <si>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</si>
  <si>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</si>
  <si>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</si>
  <si>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</si>
  <si>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</si>
  <si>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</si>
  <si>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</si>
  <si>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</si>
  <si>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</si>
  <si>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</si>
  <si>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</si>
  <si>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</si>
  <si>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</si>
  <si>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</si>
  <si>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</si>
  <si>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</si>
  <si>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</si>
  <si>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</si>
  <si>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</si>
  <si>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</si>
  <si>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</si>
  <si>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</si>
  <si>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</si>
  <si>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</si>
  <si>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</si>
  <si>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</si>
  <si>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</si>
  <si>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</si>
  <si>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</si>
  <si>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</si>
  <si>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</si>
  <si>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</si>
  <si>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</si>
  <si>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</si>
  <si>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</si>
  <si>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</si>
  <si>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</si>
  <si>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</si>
  <si>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</si>
  <si>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</si>
  <si>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</si>
  <si>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</si>
  <si>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</si>
  <si>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</si>
  <si>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</si>
  <si>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</si>
  <si>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</si>
  <si>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</si>
  <si>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</si>
  <si>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</si>
  <si>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</si>
  <si>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</si>
  <si>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</si>
  <si>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</si>
  <si>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</si>
  <si>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</si>
  <si>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</si>
  <si>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</si>
  <si>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</si>
  <si>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</si>
  <si>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</si>
  <si>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</si>
  <si>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</si>
  <si>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</si>
  <si>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</si>
  <si>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</si>
  <si>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</si>
  <si>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</si>
  <si>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</si>
  <si>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</si>
  <si>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</si>
  <si>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</si>
  <si>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</si>
  <si>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</si>
  <si>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</si>
  <si>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</si>
  <si>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</si>
  <si>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</si>
  <si>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</si>
  <si>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</si>
  <si>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</si>
  <si>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</si>
  <si>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</si>
  <si>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</si>
  <si>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</si>
  <si>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</si>
  <si>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</si>
  <si>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</si>
  <si>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</si>
  <si>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</si>
  <si>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</si>
  <si>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</si>
  <si>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</si>
  <si>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</si>
  <si>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</si>
  <si>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</si>
  <si>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</si>
  <si>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</si>
  <si>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</si>
  <si>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</si>
  <si>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</si>
  <si>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</si>
  <si>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</si>
  <si>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</si>
  <si>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</si>
  <si>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</si>
  <si>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</si>
  <si>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</si>
  <si>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</si>
  <si>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</si>
  <si>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</si>
  <si>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</si>
  <si>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</si>
  <si>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</si>
  <si>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</si>
  <si>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</si>
  <si>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</si>
  <si>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</si>
  <si>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</si>
  <si>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</si>
  <si>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</si>
  <si>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</si>
  <si>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</si>
  <si>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</si>
  <si>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</si>
  <si>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</si>
  <si>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</si>
  <si>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</si>
  <si>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</si>
  <si>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</si>
  <si>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</si>
  <si>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</si>
  <si>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</si>
  <si>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</si>
  <si>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</si>
  <si>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</si>
  <si>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</si>
  <si>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</si>
  <si>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</si>
  <si>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</si>
  <si>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</si>
  <si>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</si>
  <si>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</si>
  <si>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</si>
  <si>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</si>
  <si>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</si>
  <si>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</si>
  <si>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</si>
  <si>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</si>
  <si>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</si>
  <si>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</si>
  <si>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</si>
  <si>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</si>
  <si>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</si>
  <si>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</si>
  <si>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</si>
  <si>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</si>
  <si>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</si>
  <si>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</si>
  <si>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</si>
  <si>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</si>
  <si>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</si>
  <si>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</si>
  <si>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</si>
  <si>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</si>
  <si>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</si>
  <si>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</si>
  <si>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</si>
  <si>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</si>
  <si>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</si>
  <si>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</si>
  <si>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</si>
  <si>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</si>
  <si>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</si>
  <si>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</si>
  <si>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</si>
  <si>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</si>
  <si>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</si>
  <si>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</si>
  <si>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</si>
  <si>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</si>
  <si>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</si>
  <si>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</si>
  <si>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</si>
  <si>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</si>
  <si>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</si>
  <si>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</si>
  <si>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</si>
  <si>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</si>
  <si>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</si>
  <si>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</si>
  <si>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</si>
  <si>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</si>
  <si>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</si>
  <si>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</si>
  <si>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</si>
  <si>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</si>
  <si>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</si>
  <si>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</si>
  <si>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</si>
  <si>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</si>
  <si>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</si>
  <si>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</si>
  <si>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</si>
  <si>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</si>
  <si>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</si>
  <si>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</si>
  <si>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</si>
  <si>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</si>
  <si>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</si>
  <si>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</si>
  <si>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</si>
  <si>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</si>
  <si>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</si>
  <si>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</si>
  <si>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</si>
  <si>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</si>
  <si>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</si>
  <si>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</si>
  <si>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</si>
  <si>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</si>
  <si>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</si>
  <si>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</si>
  <si>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</si>
  <si>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</si>
  <si>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</si>
  <si>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</si>
  <si>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</si>
  <si>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</si>
  <si>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</si>
  <si>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</si>
  <si>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</si>
  <si>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</si>
  <si>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</si>
  <si>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</si>
  <si>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</si>
  <si>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</si>
  <si>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</si>
  <si>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</si>
  <si>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</si>
  <si>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</si>
  <si>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</si>
  <si>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</si>
  <si>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</si>
  <si>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</si>
  <si>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</si>
  <si>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</si>
  <si>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</si>
  <si>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</si>
  <si>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</si>
  <si>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</si>
  <si>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</si>
  <si>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</si>
  <si>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</si>
  <si>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</si>
  <si>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</si>
  <si>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</si>
  <si>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</si>
  <si>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</si>
  <si>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</si>
  <si>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</si>
  <si>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</si>
  <si>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</si>
  <si>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</si>
  <si>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</si>
  <si>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</si>
  <si>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</si>
  <si>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</si>
  <si>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</si>
  <si>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</si>
  <si>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</si>
  <si>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</si>
  <si>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</si>
  <si>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</si>
  <si>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</si>
  <si>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</si>
  <si>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</si>
  <si>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</si>
  <si>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</si>
  <si>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</si>
  <si>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</si>
  <si>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</si>
  <si>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</si>
  <si>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</si>
  <si>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</si>
  <si>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</si>
  <si>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</si>
  <si>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</si>
  <si>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</si>
  <si>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</si>
  <si>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</si>
  <si>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</si>
  <si>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</si>
  <si>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</si>
  <si>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</si>
  <si>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</si>
  <si>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</si>
  <si>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</si>
  <si>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</si>
  <si>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</si>
  <si>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</si>
  <si>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</si>
  <si>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</si>
  <si>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</si>
  <si>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</si>
  <si>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</si>
  <si>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</si>
  <si>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</si>
  <si>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</si>
  <si>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</si>
  <si>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</si>
  <si>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</si>
  <si>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</si>
  <si>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</si>
  <si>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</si>
  <si>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</si>
  <si>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</si>
  <si>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</si>
  <si>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</si>
  <si>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</si>
  <si>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</si>
  <si>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</si>
  <si>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</si>
  <si>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</si>
  <si>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</si>
  <si>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</si>
  <si>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</si>
  <si>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</si>
  <si>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</si>
  <si>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</si>
  <si>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</si>
  <si>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</si>
  <si>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</si>
  <si>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</si>
  <si>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</si>
  <si>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</si>
  <si>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</si>
  <si>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</si>
  <si>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</si>
  <si>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</si>
  <si>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</si>
  <si>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</si>
  <si>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</si>
  <si>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</si>
  <si>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</si>
  <si>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</si>
  <si>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</si>
  <si>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</si>
  <si>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</si>
  <si>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</si>
  <si>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</si>
  <si>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</si>
  <si>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</si>
  <si>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</si>
  <si>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</si>
  <si>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</si>
  <si>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</si>
  <si>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</si>
  <si>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</si>
  <si>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</si>
  <si>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</si>
  <si>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</si>
  <si>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</si>
  <si>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</si>
  <si>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</si>
  <si>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</si>
  <si>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</si>
  <si>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</si>
  <si>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</si>
  <si>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</si>
  <si>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</si>
  <si>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</si>
  <si>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</si>
  <si>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</si>
  <si>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</si>
  <si>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</si>
  <si>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</si>
  <si>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</si>
  <si>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</si>
  <si>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</si>
  <si>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</si>
  <si>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</si>
  <si>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</si>
  <si>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</si>
  <si>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</si>
  <si>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</si>
  <si>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</si>
  <si>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</si>
  <si>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</si>
  <si>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</si>
  <si>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</si>
  <si>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</si>
  <si>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</si>
  <si>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</si>
  <si>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</si>
  <si>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</si>
  <si>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</si>
  <si>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</si>
  <si>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</si>
  <si>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</si>
  <si>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</si>
  <si>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</si>
  <si>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</si>
  <si>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</si>
  <si>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</si>
  <si>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</si>
  <si>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</si>
  <si>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</si>
  <si>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</si>
  <si>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</si>
  <si>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</si>
  <si>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</si>
  <si>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</si>
  <si>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</si>
  <si>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</si>
  <si>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</si>
  <si>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</si>
  <si>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</si>
  <si>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</si>
  <si>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</si>
  <si>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</si>
  <si>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</si>
  <si>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</si>
  <si>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</si>
  <si>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</si>
  <si>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</si>
  <si>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</si>
  <si>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</si>
  <si>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</si>
  <si>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</si>
  <si>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</si>
  <si>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</si>
  <si>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</si>
  <si>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</si>
  <si>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</si>
  <si>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</si>
  <si>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</si>
  <si>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</si>
  <si>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</si>
  <si>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</si>
  <si>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</si>
  <si>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</si>
  <si>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</si>
  <si>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</si>
  <si>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</si>
  <si>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</si>
  <si>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</si>
  <si>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</si>
  <si>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</si>
  <si>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</si>
  <si>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</si>
  <si>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</si>
  <si>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</si>
  <si>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</si>
  <si>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</si>
  <si>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</si>
  <si>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</si>
  <si>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</si>
  <si>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</si>
  <si>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</si>
  <si>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</si>
  <si>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</si>
  <si>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</si>
  <si>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</si>
  <si>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</si>
  <si>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</si>
  <si>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</si>
  <si>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</si>
  <si>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</si>
  <si>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</si>
  <si>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</si>
  <si>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</si>
  <si>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</si>
  <si>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</si>
  <si>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</si>
  <si>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</si>
  <si>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</si>
  <si>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</si>
  <si>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</si>
  <si>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</si>
  <si>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</si>
  <si>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</si>
  <si>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</si>
  <si>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</si>
  <si>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</si>
  <si>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</si>
  <si>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</si>
  <si>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</si>
  <si>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</si>
  <si>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</si>
  <si>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</si>
  <si>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</si>
  <si>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</si>
  <si>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</si>
  <si>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</si>
  <si>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</si>
  <si>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</si>
  <si>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</si>
  <si>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</si>
  <si>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</si>
  <si>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</si>
  <si>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</si>
  <si>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</si>
  <si>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</si>
  <si>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</si>
  <si>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</si>
  <si>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</si>
  <si>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</si>
  <si>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</si>
  <si>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</si>
  <si>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</si>
  <si>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</si>
  <si>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</si>
  <si>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</si>
  <si>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</si>
  <si>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</si>
  <si>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</si>
  <si>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</si>
  <si>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</si>
  <si>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</si>
  <si>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</si>
  <si>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</si>
  <si>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</si>
  <si>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</si>
  <si>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</si>
  <si>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</si>
  <si>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</si>
  <si>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</si>
  <si>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</si>
  <si>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</si>
  <si>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</si>
  <si>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</si>
  <si>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</si>
  <si>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</si>
  <si>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</si>
  <si>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</si>
  <si>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</si>
  <si>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</si>
  <si>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</si>
  <si>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</si>
  <si>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</si>
  <si>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</si>
  <si>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</si>
  <si>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</si>
  <si>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</si>
  <si>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</si>
  <si>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</si>
  <si>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</si>
  <si>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</si>
  <si>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</si>
  <si>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</si>
  <si>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</si>
  <si>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</si>
  <si>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</si>
  <si>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</si>
  <si>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</si>
  <si>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</si>
  <si>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</si>
  <si>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</si>
  <si>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</si>
  <si>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</si>
  <si>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</si>
  <si>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</si>
  <si>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</si>
  <si>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</si>
  <si>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</si>
  <si>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</si>
  <si>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</si>
  <si>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</si>
  <si>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</si>
  <si>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</si>
  <si>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</si>
  <si>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</si>
  <si>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</si>
  <si>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</si>
  <si>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</si>
  <si>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</si>
  <si>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</si>
  <si>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</si>
  <si>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</si>
  <si>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</si>
  <si>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</si>
  <si>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</si>
  <si>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</si>
  <si>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</si>
  <si>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</si>
  <si>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</si>
  <si>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</si>
  <si>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</si>
  <si>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</si>
  <si>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</si>
  <si>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</si>
  <si>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</si>
  <si>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</si>
  <si>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</si>
  <si>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</si>
  <si>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</si>
  <si>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</si>
  <si>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</si>
  <si>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</si>
  <si>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</si>
  <si>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</si>
  <si>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</si>
  <si>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</si>
  <si>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</si>
  <si>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</si>
  <si>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</si>
  <si>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</si>
  <si>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</si>
  <si>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</si>
  <si>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</si>
  <si>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</si>
  <si>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</si>
  <si>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</si>
  <si>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</si>
  <si>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</si>
  <si>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</si>
  <si>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</si>
  <si>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</si>
  <si>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</si>
  <si>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</si>
  <si>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</si>
  <si>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</si>
  <si>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</si>
  <si>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</si>
  <si>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</si>
  <si>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</si>
  <si>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</si>
  <si>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</si>
  <si>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</si>
  <si>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</si>
  <si>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</si>
  <si>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</si>
  <si>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</si>
  <si>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</si>
  <si>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</si>
  <si>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</si>
  <si>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</si>
  <si>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</si>
  <si>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</si>
  <si>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</si>
  <si>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</si>
  <si>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</si>
  <si>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</si>
  <si>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</si>
  <si>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</si>
  <si>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</si>
  <si>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</si>
  <si>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</si>
  <si>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</si>
  <si>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</si>
  <si>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</si>
  <si>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</si>
  <si>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</si>
  <si>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</si>
  <si>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</si>
  <si>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</si>
  <si>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</si>
  <si>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</si>
  <si>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</si>
  <si>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</si>
  <si>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</si>
  <si>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</si>
  <si>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</si>
  <si>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</si>
  <si>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</si>
  <si>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</si>
  <si>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</si>
  <si>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</si>
  <si>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</si>
  <si>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</si>
  <si>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</si>
  <si>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</si>
  <si>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</si>
  <si>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</si>
  <si>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</si>
  <si>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</si>
  <si>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</si>
  <si>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</si>
  <si>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</si>
  <si>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</si>
  <si>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</si>
  <si>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</si>
  <si>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</si>
  <si>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</si>
  <si>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</si>
  <si>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</si>
  <si>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</si>
  <si>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</si>
  <si>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</si>
  <si>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</si>
  <si>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</si>
  <si>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</si>
  <si>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</si>
  <si>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</si>
  <si>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</si>
  <si>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</si>
  <si>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</si>
  <si>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</si>
  <si>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</si>
  <si>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</si>
  <si>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</si>
  <si>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</si>
  <si>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</si>
  <si>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</si>
  <si>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</si>
  <si>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</si>
  <si>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</si>
  <si>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</si>
  <si>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</si>
  <si>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</si>
  <si>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</si>
  <si>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</si>
  <si>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</si>
  <si>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</si>
  <si>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</si>
  <si>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</si>
  <si>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</si>
  <si>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</si>
  <si>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</si>
  <si>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</si>
  <si>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</si>
  <si>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</si>
  <si>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</si>
  <si>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</si>
  <si>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</si>
  <si>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</si>
  <si>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</si>
  <si>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</si>
  <si>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</si>
  <si>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</si>
  <si>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</si>
  <si>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</si>
  <si>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</si>
  <si>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</si>
  <si>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</si>
  <si>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</si>
  <si>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</si>
  <si>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</si>
  <si>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</si>
  <si>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</si>
  <si>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</si>
  <si>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</si>
  <si>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</si>
  <si>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</si>
  <si>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</si>
  <si>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</si>
  <si>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</si>
  <si>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</si>
  <si>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</si>
  <si>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</si>
  <si>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</si>
  <si>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</si>
  <si>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</si>
  <si>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</si>
  <si>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</si>
  <si>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</si>
  <si>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</si>
  <si>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</si>
  <si>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</si>
  <si>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</si>
  <si>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</si>
  <si>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</si>
  <si>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</si>
  <si>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</si>
  <si>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</si>
  <si>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</si>
  <si>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</si>
  <si>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</si>
  <si>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</si>
  <si>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</si>
  <si>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</si>
  <si>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</si>
  <si>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</si>
  <si>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</si>
  <si>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</si>
  <si>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</si>
  <si>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</si>
  <si>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</si>
  <si>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</si>
  <si>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</si>
  <si>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</si>
  <si>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</si>
  <si>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</si>
  <si>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</si>
  <si>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</si>
  <si>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</si>
  <si>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</si>
  <si>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</si>
  <si>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</si>
  <si>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</si>
  <si>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</si>
  <si>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</si>
  <si>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</si>
  <si>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</si>
  <si>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</si>
  <si>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</si>
  <si>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</si>
  <si>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</si>
  <si>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</si>
  <si>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</si>
  <si>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</si>
  <si>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</si>
  <si>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</si>
  <si>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</si>
  <si>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</si>
  <si>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</si>
  <si>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</si>
  <si>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</si>
  <si>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</si>
  <si>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</si>
  <si>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</si>
  <si>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</si>
  <si>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</si>
  <si>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</si>
  <si>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</si>
  <si>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</si>
  <si>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</si>
  <si>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</si>
  <si>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</si>
  <si>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</si>
  <si>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</si>
  <si>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</si>
  <si>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</si>
  <si>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</si>
  <si>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</si>
  <si>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</si>
  <si>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</si>
  <si>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</si>
  <si>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</si>
  <si>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</si>
  <si>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</si>
  <si>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</si>
  <si>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</si>
  <si>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</si>
  <si>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</si>
  <si>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</si>
  <si>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</si>
  <si>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</si>
  <si>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</si>
  <si>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</si>
  <si>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</si>
  <si>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</si>
  <si>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</si>
  <si>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</si>
  <si>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</si>
  <si>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</si>
  <si>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</si>
  <si>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</si>
  <si>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</si>
  <si>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</si>
  <si>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</si>
  <si>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</si>
  <si>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</si>
  <si>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</si>
  <si>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</si>
  <si>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</si>
  <si>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</si>
  <si>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</si>
  <si>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</si>
  <si>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</si>
  <si>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</si>
  <si>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</si>
  <si>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</si>
  <si>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</si>
  <si>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</si>
  <si>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</si>
  <si>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</si>
  <si>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</si>
  <si>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</si>
  <si>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</si>
  <si>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</si>
  <si>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</si>
  <si>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</si>
  <si>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</si>
  <si>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</si>
  <si>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</si>
  <si>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</si>
  <si>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</si>
  <si>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</si>
  <si>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</si>
  <si>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</si>
  <si>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</si>
  <si>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</si>
  <si>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</si>
  <si>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</si>
  <si>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</si>
  <si>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</si>
  <si>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</si>
  <si>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</si>
  <si>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</si>
  <si>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</si>
  <si>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</si>
  <si>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</si>
  <si>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</si>
  <si>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</si>
  <si>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</si>
  <si>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</si>
  <si>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</si>
  <si>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</si>
  <si>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</si>
  <si>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</si>
  <si>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</si>
  <si>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</si>
  <si>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</si>
  <si>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</si>
  <si>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</si>
  <si>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</si>
  <si>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</si>
  <si>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</si>
  <si>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</si>
  <si>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</si>
  <si>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</si>
  <si>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</si>
  <si>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</si>
  <si>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</si>
  <si>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</si>
  <si>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</si>
  <si>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</si>
  <si>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</si>
  <si>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</si>
  <si>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</si>
  <si>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</si>
  <si>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</si>
  <si>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</si>
  <si>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</si>
  <si>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</si>
  <si>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</si>
  <si>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</si>
  <si>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</si>
  <si>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</si>
  <si>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</si>
  <si>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</si>
  <si>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</si>
  <si>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</si>
  <si>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</si>
  <si>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</si>
  <si>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</si>
  <si>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</si>
  <si>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</si>
  <si>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</si>
  <si>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</si>
  <si>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</si>
  <si>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</si>
  <si>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</si>
  <si>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</si>
  <si>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</si>
  <si>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</si>
  <si>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</si>
  <si>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</si>
  <si>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</si>
  <si>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</si>
  <si>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</si>
  <si>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</si>
  <si>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</si>
  <si>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</si>
  <si>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</si>
  <si>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</si>
  <si>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</si>
  <si>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</si>
  <si>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</si>
  <si>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</si>
  <si>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</si>
  <si>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</si>
  <si>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</si>
  <si>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</si>
  <si>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</si>
  <si>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</si>
  <si>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</si>
  <si>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</si>
  <si>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</si>
  <si>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</si>
  <si>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</si>
  <si>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</si>
  <si>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</si>
  <si>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</si>
  <si>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</si>
  <si>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</si>
  <si>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</si>
  <si>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</si>
  <si>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</si>
  <si>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</si>
  <si>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</si>
  <si>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</si>
  <si>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</si>
  <si>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</si>
  <si>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</si>
  <si>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</si>
  <si>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</si>
  <si>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</si>
  <si>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</si>
  <si>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</si>
  <si>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</si>
  <si>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</si>
  <si>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</si>
  <si>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</si>
  <si>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</si>
  <si>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</si>
  <si>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</si>
  <si>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</si>
  <si>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</si>
  <si>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</si>
  <si>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</si>
  <si>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</si>
  <si>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</si>
  <si>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</si>
  <si>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</si>
  <si>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</si>
  <si>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</si>
  <si>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</si>
  <si>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</si>
  <si>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</si>
  <si>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</si>
  <si>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</si>
  <si>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</si>
  <si>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</si>
  <si>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</si>
  <si>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</si>
  <si>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</si>
  <si>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</si>
  <si>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</si>
  <si>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</si>
  <si>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</si>
  <si>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</si>
  <si>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</si>
  <si>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</si>
  <si>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</si>
  <si>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</si>
  <si>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</si>
  <si>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</si>
  <si>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</si>
  <si>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</si>
  <si>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</si>
  <si>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</si>
  <si>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</si>
  <si>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</si>
  <si>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</si>
  <si>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</si>
  <si>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</si>
  <si>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</si>
  <si>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</si>
  <si>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</si>
  <si>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</si>
  <si>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</si>
  <si>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</si>
  <si>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</si>
  <si>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</si>
  <si>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</si>
  <si>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</si>
  <si>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</si>
  <si>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</si>
  <si>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</si>
  <si>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</si>
  <si>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</si>
  <si>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</si>
  <si>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</si>
  <si>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</si>
  <si>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</si>
  <si>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</si>
  <si>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</si>
  <si>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</si>
  <si>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</si>
  <si>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</si>
  <si>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</si>
  <si>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</si>
  <si>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</si>
  <si>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</si>
  <si>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</si>
  <si>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</si>
  <si>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</si>
  <si>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</si>
  <si>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</si>
  <si>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</si>
  <si>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</si>
  <si>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</si>
  <si>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</si>
  <si>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</si>
  <si>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</si>
  <si>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</si>
  <si>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</si>
  <si>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</si>
  <si>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</si>
  <si>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</si>
  <si>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</si>
  <si>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</si>
  <si>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</si>
  <si>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</si>
  <si>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</si>
  <si>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</si>
  <si>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</si>
  <si>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</si>
  <si>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</si>
  <si>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</si>
  <si>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</si>
  <si>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</si>
  <si>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</si>
  <si>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</si>
  <si>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</si>
  <si>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</si>
  <si>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</si>
  <si>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</si>
  <si>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</si>
  <si>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</si>
  <si>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</si>
  <si>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</si>
  <si>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</si>
  <si>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</si>
  <si>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</si>
  <si>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</si>
  <si>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</si>
  <si>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</si>
  <si>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</si>
  <si>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</si>
  <si>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</si>
  <si>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</si>
  <si>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</si>
  <si>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</si>
  <si>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</si>
  <si>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</si>
  <si>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</si>
  <si>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</si>
  <si>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</si>
  <si>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</si>
  <si>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</si>
  <si>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</si>
  <si>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</si>
  <si>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</si>
  <si>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</si>
  <si>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</si>
  <si>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</si>
  <si>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</si>
  <si>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</si>
  <si>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</si>
  <si>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</si>
  <si>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</si>
  <si>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</si>
  <si>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</si>
  <si>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</si>
  <si>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</si>
  <si>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</si>
  <si>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</si>
  <si>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</si>
  <si>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</si>
  <si>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</si>
  <si>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</si>
  <si>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</si>
  <si>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</si>
  <si>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</si>
  <si>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</si>
  <si>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</si>
  <si>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</si>
  <si>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</si>
  <si>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</si>
  <si>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</si>
  <si>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</si>
  <si>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</si>
  <si>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</si>
  <si>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</si>
  <si>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</si>
  <si>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</si>
  <si>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</si>
  <si>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</si>
  <si>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</si>
  <si>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</si>
  <si>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</si>
  <si>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</si>
  <si>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</si>
  <si>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</si>
  <si>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</si>
  <si>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</si>
  <si>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</si>
  <si>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</si>
  <si>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</si>
  <si>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</si>
  <si>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</si>
  <si>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</si>
  <si>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</si>
  <si>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</si>
  <si>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</si>
  <si>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</si>
  <si>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</si>
  <si>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</si>
  <si>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</si>
  <si>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</si>
  <si>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</si>
  <si>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</si>
  <si>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</si>
  <si>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</si>
  <si>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</si>
  <si>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</si>
  <si>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</si>
  <si>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</si>
  <si>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</si>
  <si>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</si>
  <si>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</si>
  <si>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</si>
  <si>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</si>
  <si>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</si>
  <si>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</si>
  <si>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</si>
  <si>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</si>
  <si>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</si>
  <si>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</si>
  <si>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</si>
  <si>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</si>
  <si>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</si>
  <si>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</si>
  <si>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</si>
  <si>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</si>
  <si>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</si>
  <si>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</si>
  <si>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</si>
  <si>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</si>
  <si>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</si>
  <si>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</si>
  <si>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</si>
  <si>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</si>
  <si>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</si>
  <si>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</si>
  <si>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</si>
  <si>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</si>
  <si>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</si>
  <si>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</si>
  <si>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</si>
  <si>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</si>
  <si>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</si>
  <si>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</si>
  <si>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</si>
  <si>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</si>
  <si>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</si>
  <si>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</si>
  <si>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</si>
  <si>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</si>
  <si>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</si>
  <si>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</si>
  <si>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</si>
  <si>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</si>
  <si>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</si>
  <si>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</si>
  <si>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</si>
  <si>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</si>
  <si>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</si>
  <si>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</si>
  <si>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</si>
  <si>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</si>
  <si>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</si>
  <si>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</si>
  <si>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</si>
  <si>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</si>
  <si>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</si>
  <si>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</si>
  <si>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</si>
  <si>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</si>
  <si>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</si>
  <si>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</si>
  <si>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</si>
  <si>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</si>
  <si>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</si>
  <si>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</si>
  <si>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</si>
  <si>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</si>
  <si>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</si>
  <si>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</si>
  <si>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</si>
  <si>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</si>
  <si>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</si>
  <si>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</si>
  <si>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</si>
  <si>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</si>
  <si>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</si>
  <si>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</si>
  <si>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</si>
  <si>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</si>
  <si>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</si>
  <si>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</si>
  <si>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</si>
  <si>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</si>
  <si>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</si>
  <si>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</si>
  <si>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</si>
  <si>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</si>
  <si>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</si>
  <si>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</si>
  <si>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</si>
  <si>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</si>
  <si>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</si>
  <si>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</si>
  <si>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</si>
  <si>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</si>
  <si>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</si>
  <si>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</si>
  <si>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</si>
  <si>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</si>
  <si>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</si>
  <si>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</si>
  <si>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</si>
  <si>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</si>
  <si>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</si>
  <si>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</si>
  <si>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</si>
  <si>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</si>
  <si>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</si>
  <si>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</si>
  <si>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</si>
  <si>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</si>
  <si>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</si>
  <si>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</si>
  <si>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</si>
  <si>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</si>
  <si>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</si>
  <si>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</si>
  <si>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</si>
  <si>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</si>
  <si>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</si>
  <si>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</si>
  <si>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</si>
  <si>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</si>
  <si>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</si>
  <si>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</si>
  <si>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</si>
  <si>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</si>
  <si>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</si>
  <si>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</si>
  <si>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</si>
  <si>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</si>
  <si>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</si>
  <si>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</si>
  <si>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</si>
  <si>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</si>
  <si>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</si>
  <si>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</si>
  <si>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</si>
  <si>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</si>
  <si>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</si>
  <si>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</si>
  <si>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</si>
  <si>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</si>
  <si>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</si>
  <si>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</si>
  <si>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</si>
  <si>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</si>
  <si>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</si>
  <si>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</si>
  <si>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</si>
  <si>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</si>
  <si>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</si>
  <si>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</si>
  <si>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</si>
  <si>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</si>
  <si>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</si>
  <si>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</si>
  <si>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</si>
  <si>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</si>
  <si>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</si>
  <si>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</si>
  <si>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</si>
  <si>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</si>
  <si>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</si>
  <si>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</si>
  <si>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</si>
  <si>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</si>
  <si>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</si>
  <si>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</si>
  <si>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</si>
  <si>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</si>
  <si>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</si>
  <si>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</si>
  <si>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</si>
  <si>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</si>
  <si>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</si>
  <si>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</si>
  <si>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</si>
  <si>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</si>
  <si>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</si>
  <si>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</si>
  <si>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</si>
  <si>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</si>
  <si>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</si>
  <si>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</si>
  <si>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</si>
  <si>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</si>
  <si>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</si>
  <si>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</si>
  <si>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</si>
  <si>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</si>
  <si>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</si>
  <si>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</si>
  <si>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</si>
  <si>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</si>
  <si>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</si>
  <si>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</si>
  <si>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</si>
  <si>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</si>
  <si>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</si>
  <si>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</si>
  <si>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</si>
  <si>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</si>
  <si>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</si>
  <si>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</si>
  <si>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</si>
  <si>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</si>
  <si>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</si>
  <si>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</si>
  <si>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</si>
  <si>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</si>
  <si>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</si>
  <si>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</si>
  <si>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</si>
  <si>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</si>
  <si>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</si>
  <si>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</si>
  <si>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</si>
  <si>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</si>
  <si>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</si>
  <si>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</si>
  <si>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</si>
  <si>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</si>
  <si>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</si>
  <si>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</si>
  <si>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</si>
  <si>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</si>
  <si>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</si>
  <si>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</si>
  <si>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</si>
  <si>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</si>
  <si>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</si>
  <si>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</si>
  <si>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</si>
  <si>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</si>
  <si>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</si>
  <si>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</si>
  <si>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</si>
  <si>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</si>
  <si>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</si>
  <si>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</si>
  <si>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</si>
  <si>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</si>
  <si>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</si>
  <si>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</si>
  <si>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</si>
  <si>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</si>
  <si>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</si>
  <si>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</si>
  <si>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</si>
  <si>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</si>
  <si>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</si>
  <si>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</si>
  <si>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</si>
  <si>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</si>
  <si>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</si>
  <si>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</si>
  <si>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</si>
  <si>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</si>
  <si>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</si>
  <si>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</si>
  <si>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</si>
  <si>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</si>
  <si>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</si>
  <si>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</si>
  <si>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</si>
  <si>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</si>
  <si>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</si>
  <si>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</si>
  <si>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</si>
  <si>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</si>
  <si>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</si>
  <si>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</si>
  <si>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</si>
  <si>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</si>
  <si>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</si>
  <si>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</si>
  <si>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</si>
  <si>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</si>
  <si>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</si>
  <si>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</si>
  <si>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</si>
  <si>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</si>
  <si>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</si>
  <si>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</si>
  <si>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</si>
  <si>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</si>
  <si>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</si>
  <si>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</si>
  <si>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</si>
  <si>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</si>
  <si>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</si>
  <si>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</si>
  <si>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</si>
  <si>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</si>
  <si>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</si>
  <si>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</si>
  <si>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</si>
  <si>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</si>
  <si>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</si>
  <si>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</si>
  <si>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</si>
  <si>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</si>
  <si>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</si>
  <si>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</si>
  <si>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</si>
  <si>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</si>
  <si>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</si>
  <si>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</si>
  <si>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</si>
  <si>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</si>
  <si>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</si>
  <si>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</si>
  <si>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</si>
  <si>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</si>
  <si>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</si>
  <si>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</si>
  <si>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</si>
  <si>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</si>
  <si>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</si>
  <si>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</si>
  <si>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</si>
  <si>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</si>
  <si>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</si>
  <si>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</si>
  <si>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</si>
  <si>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</si>
  <si>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</si>
  <si>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</si>
  <si>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</si>
  <si>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</si>
  <si>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</si>
  <si>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</si>
  <si>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</si>
  <si>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</si>
  <si>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</si>
  <si>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</si>
  <si>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</si>
  <si>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</si>
  <si>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</si>
  <si>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</si>
  <si>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</si>
  <si>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</si>
  <si>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</si>
  <si>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</si>
  <si>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</si>
  <si>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</si>
  <si>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</si>
  <si>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</si>
  <si>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</si>
  <si>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</si>
  <si>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</si>
  <si>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</si>
  <si>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</si>
  <si>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</si>
  <si>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</si>
  <si>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</si>
  <si>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</si>
  <si>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</si>
  <si>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</si>
  <si>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</si>
  <si>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</si>
  <si>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</si>
  <si>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</si>
  <si>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</si>
  <si>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</si>
  <si>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</si>
  <si>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</si>
  <si>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</si>
  <si>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</si>
  <si>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</si>
  <si>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</si>
  <si>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</si>
  <si>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</si>
  <si>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</si>
  <si>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</si>
  <si>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</si>
  <si>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</si>
  <si>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</si>
  <si>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</si>
  <si>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</si>
  <si>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</si>
  <si>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</si>
  <si>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</si>
  <si>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</si>
  <si>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</si>
  <si>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</si>
  <si>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</si>
  <si>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</si>
  <si>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</si>
  <si>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</si>
  <si>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</si>
  <si>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</si>
  <si>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</si>
  <si>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</si>
  <si>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</si>
  <si>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</si>
  <si>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</si>
  <si>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</si>
  <si>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</si>
  <si>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</si>
  <si>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</si>
  <si>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</si>
  <si>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</si>
  <si>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</si>
  <si>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</si>
  <si>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</si>
  <si>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</si>
  <si>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</si>
  <si>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</si>
  <si>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</si>
  <si>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</si>
  <si>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</si>
  <si>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</si>
  <si>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</si>
  <si>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</si>
  <si>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</si>
  <si>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</si>
  <si>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</si>
  <si>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</si>
  <si>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</si>
  <si>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</si>
  <si>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</si>
  <si>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</si>
  <si>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</si>
  <si>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</si>
  <si>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</si>
  <si>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</si>
  <si>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</si>
  <si>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</si>
  <si>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</si>
  <si>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</si>
  <si>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</si>
  <si>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</si>
  <si>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</si>
  <si>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</si>
  <si>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</si>
  <si>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</si>
  <si>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</si>
  <si>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</si>
  <si>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</si>
  <si>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</si>
  <si>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</si>
  <si>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</si>
  <si>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</si>
  <si>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</si>
  <si>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</si>
  <si>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</si>
  <si>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</si>
  <si>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</si>
  <si>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</si>
  <si>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</si>
  <si>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</si>
  <si>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</si>
  <si>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</si>
  <si>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</si>
  <si>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</si>
  <si>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</si>
  <si>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</si>
  <si>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</si>
  <si>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</si>
  <si>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</si>
  <si>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</si>
  <si>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</si>
  <si>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</si>
  <si>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</si>
  <si>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</si>
  <si>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</si>
  <si>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</si>
  <si>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</si>
  <si>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</si>
  <si>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</si>
  <si>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</si>
  <si>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</si>
  <si>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</si>
  <si>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</si>
  <si>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</si>
  <si>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</si>
  <si>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</si>
  <si>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</si>
  <si>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</si>
  <si>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</si>
  <si>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</si>
  <si>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</si>
  <si>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</si>
  <si>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</si>
  <si>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</si>
  <si>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</si>
  <si>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</si>
  <si>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</si>
  <si>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</si>
  <si>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</si>
  <si>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</si>
  <si>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</si>
  <si>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</si>
  <si>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</si>
  <si>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</si>
  <si>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</si>
  <si>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</si>
  <si>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</si>
  <si>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</si>
  <si>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</si>
  <si>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</si>
  <si>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</si>
  <si>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</si>
  <si>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</si>
  <si>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</si>
  <si>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</si>
  <si>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</si>
  <si>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</si>
  <si>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</si>
  <si>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</si>
  <si>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</si>
  <si>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</si>
  <si>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</si>
  <si>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</si>
  <si>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</si>
  <si>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</si>
  <si>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</si>
  <si>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</si>
  <si>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</si>
  <si>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</si>
  <si>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</si>
  <si>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</si>
  <si>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</si>
  <si>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</si>
  <si>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</si>
  <si>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</si>
  <si>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</si>
  <si>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</si>
  <si>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</si>
  <si>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</si>
  <si>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</si>
  <si>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</si>
  <si>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</si>
  <si>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</si>
  <si>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</si>
  <si>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</si>
  <si>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</si>
  <si>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</si>
  <si>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</si>
  <si>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</si>
  <si>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</si>
  <si>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</si>
  <si>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</si>
  <si>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</si>
  <si>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</si>
  <si>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</si>
  <si>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</si>
  <si>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</si>
  <si>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</si>
  <si>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</si>
  <si>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</si>
  <si>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</si>
  <si>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</si>
  <si>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</si>
  <si>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</si>
  <si>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</si>
  <si>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</si>
  <si>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</si>
  <si>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</si>
  <si>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</si>
  <si>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</si>
  <si>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</si>
  <si>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</si>
  <si>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</si>
  <si>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</si>
  <si>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</si>
  <si>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</si>
  <si>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</si>
  <si>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</si>
  <si>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</si>
  <si>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</si>
  <si>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</si>
  <si>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</si>
  <si>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</si>
  <si>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</si>
  <si>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</si>
  <si>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</si>
  <si>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</si>
  <si>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</si>
  <si>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</si>
  <si>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</si>
  <si>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</si>
  <si>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</si>
  <si>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</si>
  <si>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</si>
  <si>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</si>
  <si>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</si>
  <si>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</si>
  <si>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</si>
  <si>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</si>
  <si>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</si>
  <si>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</si>
  <si>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</si>
  <si>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</si>
  <si>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</si>
  <si>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</si>
  <si>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</si>
  <si>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</si>
  <si>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</si>
  <si>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</si>
  <si>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</si>
  <si>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</si>
  <si>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</si>
  <si>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</si>
  <si>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</si>
  <si>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</si>
  <si>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</si>
  <si>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</si>
  <si>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</si>
  <si>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</si>
  <si>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</si>
  <si>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</si>
  <si>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</si>
  <si>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</si>
  <si>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</si>
  <si>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</si>
  <si>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</si>
  <si>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</si>
  <si>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</si>
  <si>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</si>
  <si>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</si>
  <si>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</si>
  <si>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</si>
  <si>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</si>
  <si>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</si>
  <si>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</si>
  <si>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</si>
  <si>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</si>
  <si>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</si>
  <si>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</si>
  <si>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</si>
  <si>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</si>
  <si>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</si>
  <si>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</si>
  <si>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</si>
  <si>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</si>
  <si>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</si>
  <si>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</si>
  <si>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</si>
  <si>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</si>
  <si>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</si>
  <si>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</si>
  <si>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</si>
  <si>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</si>
  <si>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</si>
  <si>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</si>
  <si>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</si>
  <si>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</si>
  <si>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</si>
  <si>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</si>
  <si>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</si>
  <si>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</si>
  <si>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</si>
  <si>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</si>
  <si>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</si>
  <si>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</si>
  <si>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</si>
  <si>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</si>
  <si>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</si>
  <si>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</si>
  <si>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</si>
  <si>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</si>
  <si>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</si>
  <si>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</si>
  <si>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</si>
  <si>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</si>
  <si>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</si>
  <si>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</si>
  <si>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</si>
  <si>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</si>
  <si>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</si>
  <si>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</si>
  <si>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</si>
  <si>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</si>
  <si>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</si>
  <si>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</si>
  <si>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</si>
  <si>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</si>
  <si>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</si>
  <si>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</si>
  <si>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</si>
  <si>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</si>
  <si>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</si>
  <si>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</si>
  <si>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</si>
  <si>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</si>
  <si>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</si>
  <si>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</si>
  <si>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</si>
  <si>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</si>
  <si>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</si>
  <si>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</si>
  <si>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</si>
  <si>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</si>
  <si>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</si>
  <si>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</si>
  <si>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</si>
  <si>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</si>
  <si>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</si>
  <si>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</si>
  <si>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</si>
  <si>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</si>
  <si>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</si>
  <si>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</si>
  <si>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</si>
  <si>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</si>
  <si>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</si>
  <si>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</si>
  <si>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</si>
  <si>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</si>
  <si>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</si>
  <si>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</si>
  <si>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</si>
  <si>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</si>
  <si>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</si>
  <si>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</si>
  <si>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</si>
  <si>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</si>
  <si>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</si>
  <si>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</si>
  <si>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</si>
  <si>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</si>
  <si>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</si>
  <si>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</si>
  <si>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</si>
  <si>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</si>
  <si>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</si>
  <si>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</si>
  <si>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</si>
  <si>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</si>
  <si>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</si>
  <si>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</si>
  <si>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</si>
  <si>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</si>
  <si>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</si>
  <si>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</si>
  <si>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</si>
  <si>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</si>
  <si>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</si>
  <si>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</si>
  <si>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</si>
  <si>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</si>
  <si>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</si>
  <si>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</si>
  <si>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</si>
  <si>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</si>
  <si>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</si>
  <si>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</si>
  <si>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</si>
  <si>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</si>
  <si>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</si>
  <si>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</si>
  <si>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</si>
  <si>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</si>
  <si>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</si>
  <si>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</si>
  <si>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</si>
  <si>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</si>
  <si>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</si>
  <si>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</si>
  <si>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</si>
  <si>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</si>
  <si>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</si>
  <si>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</si>
  <si>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</si>
  <si>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</si>
  <si>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</si>
  <si>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</si>
  <si>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</si>
  <si>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</si>
  <si>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</si>
  <si>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</si>
  <si>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</si>
  <si>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</si>
  <si>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</si>
  <si>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</si>
  <si>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</si>
  <si>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</si>
  <si>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</si>
  <si>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</si>
  <si>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</si>
  <si>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</si>
  <si>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</si>
  <si>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</si>
  <si>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</si>
  <si>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</si>
  <si>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</si>
  <si>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</si>
  <si>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</si>
  <si>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</si>
  <si>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</si>
  <si>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</si>
  <si>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</si>
  <si>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</si>
  <si>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</si>
  <si>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</si>
  <si>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</si>
  <si>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</si>
  <si>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</si>
  <si>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</si>
  <si>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</si>
  <si>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</si>
  <si>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</si>
  <si>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</si>
  <si>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</si>
  <si>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</si>
  <si>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</si>
  <si>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</si>
  <si>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</si>
  <si>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</si>
  <si>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</si>
  <si>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</si>
  <si>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</si>
  <si>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</si>
  <si>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</si>
  <si>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</si>
  <si>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</si>
  <si>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</si>
  <si>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</si>
  <si>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</si>
  <si>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</si>
  <si>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</si>
  <si>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</si>
  <si>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</si>
  <si>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</si>
  <si>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</si>
  <si>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</si>
  <si>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</si>
  <si>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</si>
  <si>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</si>
  <si>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</si>
  <si>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</si>
  <si>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</si>
  <si>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</si>
  <si>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</si>
  <si>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</si>
  <si>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</si>
  <si>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</si>
  <si>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</si>
  <si>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</si>
  <si>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</si>
  <si>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</si>
  <si>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</si>
  <si>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</si>
  <si>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</si>
  <si>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</si>
  <si>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</si>
  <si>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</si>
  <si>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</si>
  <si>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</si>
  <si>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</si>
  <si>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</si>
  <si>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</si>
  <si>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</si>
  <si>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</si>
  <si>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</si>
  <si>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</si>
  <si>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</si>
  <si>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</si>
  <si>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</si>
  <si>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</si>
  <si>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</si>
  <si>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</si>
  <si>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</si>
  <si>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</si>
  <si>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</si>
  <si>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</si>
  <si>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</si>
  <si>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</si>
  <si>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</si>
  <si>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</si>
  <si>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</si>
  <si>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</si>
  <si>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</si>
  <si>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</si>
  <si>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</si>
  <si>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</si>
  <si>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</si>
  <si>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</si>
  <si>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</si>
  <si>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</si>
  <si>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</si>
  <si>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</si>
  <si>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</si>
  <si>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</si>
  <si>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</si>
  <si>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</si>
  <si>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</si>
  <si>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</si>
  <si>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</si>
  <si>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</si>
  <si>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</si>
  <si>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</si>
  <si>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</si>
  <si>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</si>
  <si>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</si>
  <si>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</si>
  <si>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</si>
  <si>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</si>
  <si>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</si>
  <si>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</si>
  <si>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</si>
  <si>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</si>
  <si>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</si>
  <si>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</si>
  <si>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</si>
  <si>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</si>
  <si>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</si>
  <si>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</si>
  <si>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</si>
  <si>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</si>
  <si>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</si>
  <si>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</si>
  <si>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</si>
  <si>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</si>
  <si>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</si>
  <si>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</si>
  <si>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</si>
  <si>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</si>
  <si>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</si>
  <si>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</si>
  <si>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</si>
  <si>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</si>
  <si>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</si>
  <si>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</si>
  <si>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</si>
  <si>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</si>
  <si>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</si>
  <si>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</si>
  <si>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</si>
  <si>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</si>
  <si>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</si>
  <si>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</si>
  <si>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</si>
  <si>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</si>
  <si>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</si>
  <si>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</si>
  <si>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</si>
  <si>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</si>
  <si>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</si>
  <si>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</si>
  <si>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</si>
  <si>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</si>
  <si>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</si>
  <si>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</si>
  <si>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</si>
  <si>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</si>
  <si>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</si>
  <si>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</si>
  <si>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</si>
  <si>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</si>
  <si>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</si>
  <si>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</si>
  <si>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</si>
  <si>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</si>
  <si>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</si>
  <si>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</si>
  <si>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</si>
  <si>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</si>
  <si>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</si>
  <si>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</si>
  <si>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</si>
  <si>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</si>
  <si>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</si>
  <si>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</si>
  <si>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</si>
  <si>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</si>
  <si>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</si>
  <si>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</si>
  <si>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</si>
  <si>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</si>
  <si>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</si>
  <si>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</si>
  <si>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</si>
  <si>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</si>
  <si>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</si>
  <si>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</si>
  <si>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</si>
  <si>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</si>
  <si>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</si>
  <si>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</si>
  <si>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</si>
  <si>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</si>
  <si>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</si>
  <si>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</si>
  <si>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</si>
  <si>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</si>
  <si>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</si>
  <si>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</si>
  <si>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</si>
  <si>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</si>
  <si>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</si>
  <si>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</si>
  <si>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</si>
  <si>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</si>
  <si>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</si>
  <si>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</si>
  <si>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</si>
  <si>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</si>
  <si>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</si>
  <si>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</si>
  <si>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</si>
  <si>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</si>
  <si>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</si>
  <si>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</si>
  <si>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</si>
  <si>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</si>
  <si>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</si>
  <si>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</si>
  <si>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</si>
  <si>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</si>
  <si>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</si>
  <si>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</si>
  <si>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</si>
  <si>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</si>
  <si>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</si>
  <si>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</si>
  <si>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</si>
  <si>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</si>
  <si>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</si>
  <si>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</si>
  <si>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</si>
  <si>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</si>
  <si>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</si>
  <si>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</si>
  <si>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</si>
  <si>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</si>
  <si>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</si>
  <si>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</si>
  <si>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</si>
  <si>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</si>
  <si>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</si>
  <si>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</si>
  <si>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</si>
  <si>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</si>
  <si>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</si>
  <si>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</si>
  <si>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</si>
  <si>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</si>
  <si>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</si>
  <si>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</si>
  <si>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</si>
  <si>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</si>
  <si>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</si>
  <si>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</si>
  <si>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</si>
  <si>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</si>
  <si>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</si>
  <si>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</si>
  <si>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</si>
  <si>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</si>
  <si>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</si>
  <si>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</si>
  <si>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</si>
  <si>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</si>
  <si>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</si>
  <si>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</si>
  <si>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</si>
  <si>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</si>
  <si>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</si>
  <si>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</si>
  <si>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</si>
  <si>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</si>
  <si>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</si>
  <si>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</si>
  <si>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</si>
  <si>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</si>
  <si>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</si>
  <si>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</si>
  <si>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</si>
  <si>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</si>
  <si>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</si>
  <si>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</si>
  <si>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</si>
  <si>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</si>
  <si>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</si>
  <si>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</si>
  <si>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</si>
  <si>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</si>
  <si>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</si>
  <si>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</si>
  <si>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</si>
  <si>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</si>
  <si>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</si>
  <si>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</si>
  <si>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</si>
  <si>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</si>
  <si>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</si>
  <si>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</si>
  <si>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</si>
  <si>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</si>
  <si>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</si>
  <si>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</si>
  <si>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</si>
  <si>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</si>
  <si>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</si>
  <si>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</si>
  <si>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</si>
  <si>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</si>
  <si>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</si>
  <si>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</si>
  <si>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</si>
  <si>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</si>
  <si>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</si>
  <si>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</si>
  <si>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</si>
  <si>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</si>
  <si>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</si>
  <si>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</si>
  <si>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</si>
  <si>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</si>
  <si>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</si>
  <si>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</si>
  <si>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</si>
  <si>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</si>
  <si>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</si>
  <si>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</si>
  <si>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</si>
  <si>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</si>
  <si>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</si>
  <si>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</si>
  <si>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</si>
  <si>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</si>
  <si>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</si>
  <si>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</si>
  <si>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</si>
  <si>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</si>
  <si>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</si>
  <si>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</si>
  <si>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</si>
  <si>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</si>
  <si>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</si>
  <si>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</si>
  <si>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</si>
  <si>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</si>
  <si>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</si>
  <si>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</si>
  <si>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</si>
  <si>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</si>
  <si>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</si>
  <si>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</si>
  <si>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</si>
  <si>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</si>
  <si>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</si>
  <si>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</si>
  <si>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</si>
  <si>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</si>
  <si>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</si>
  <si>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</si>
  <si>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</si>
  <si>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</si>
  <si>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</si>
  <si>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</si>
  <si>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</si>
  <si>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</si>
  <si>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</si>
  <si>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</si>
  <si>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</si>
  <si>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</si>
  <si>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</si>
  <si>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</si>
  <si>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</si>
  <si>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</si>
  <si>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</si>
  <si>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</si>
  <si>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</si>
  <si>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</si>
  <si>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</si>
  <si>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</si>
  <si>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</si>
  <si>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</si>
  <si>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</si>
  <si>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</si>
  <si>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</si>
  <si>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</si>
  <si>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</si>
  <si>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</si>
  <si>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</si>
  <si>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</si>
  <si>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</si>
  <si>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</si>
  <si>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</si>
  <si>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</si>
  <si>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</si>
  <si>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</si>
  <si>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</si>
  <si>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</si>
  <si>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</si>
  <si>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</si>
  <si>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</si>
  <si>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</si>
  <si>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</si>
  <si>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</si>
  <si>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</si>
  <si>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</si>
  <si>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</si>
  <si>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</si>
  <si>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</si>
  <si>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</si>
  <si>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</si>
  <si>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</si>
  <si>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</si>
  <si>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</si>
  <si>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</si>
  <si>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</si>
  <si>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</si>
  <si>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</si>
  <si>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</si>
  <si>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</si>
  <si>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</si>
  <si>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</si>
  <si>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</si>
  <si>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</si>
  <si>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</si>
  <si>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</si>
  <si>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</si>
  <si>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</si>
  <si>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</si>
  <si>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</si>
  <si>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</si>
  <si>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</si>
  <si>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</si>
  <si>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</si>
  <si>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</si>
  <si>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</si>
  <si>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</si>
  <si>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</si>
  <si>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</si>
  <si>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</si>
  <si>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</si>
  <si>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</si>
  <si>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</si>
  <si>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</si>
  <si>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</si>
  <si>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</si>
  <si>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</si>
  <si>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</si>
  <si>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</si>
  <si>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</si>
  <si>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</si>
  <si>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</si>
  <si>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</si>
  <si>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</si>
  <si>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</si>
  <si>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</si>
  <si>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</si>
  <si>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</si>
  <si>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</si>
  <si>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</si>
  <si>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</si>
  <si>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</si>
  <si>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</si>
  <si>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</si>
  <si>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</si>
  <si>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</si>
  <si>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</si>
  <si>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</si>
  <si>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</si>
  <si>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</si>
  <si>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</si>
  <si>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</si>
  <si>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</si>
  <si>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</si>
  <si>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</si>
  <si>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</si>
  <si>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</si>
  <si>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</si>
  <si>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</si>
  <si>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</si>
  <si>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</si>
  <si>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</si>
  <si>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</si>
  <si>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</si>
  <si>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</si>
  <si>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</si>
  <si>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</si>
  <si>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</si>
  <si>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</si>
  <si>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</si>
  <si>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</si>
  <si>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</si>
  <si>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</si>
  <si>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</si>
  <si>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</si>
  <si>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</si>
  <si>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</si>
  <si>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</si>
  <si>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</si>
  <si>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</si>
  <si>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</si>
  <si>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</si>
  <si>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</si>
  <si>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</si>
  <si>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</si>
  <si>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</si>
  <si>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</si>
  <si>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</si>
  <si>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</si>
  <si>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</si>
  <si>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</si>
  <si>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</si>
  <si>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</si>
  <si>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</si>
  <si>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</si>
  <si>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</si>
  <si>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</si>
  <si>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</si>
  <si>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</si>
  <si>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</si>
  <si>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</si>
  <si>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</si>
  <si>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</si>
  <si>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</si>
  <si>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</si>
  <si>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</si>
  <si>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</si>
  <si>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</si>
  <si>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</si>
  <si>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</si>
  <si>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</si>
  <si>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</si>
  <si>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</si>
  <si>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</si>
  <si>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</si>
  <si>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</si>
  <si>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</si>
  <si>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</si>
  <si>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</si>
  <si>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</si>
  <si>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</si>
  <si>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</si>
  <si>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</si>
  <si>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</si>
  <si>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</si>
  <si>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</si>
  <si>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</si>
  <si>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</si>
  <si>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</si>
  <si>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</si>
  <si>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</si>
  <si>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</si>
  <si>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</si>
  <si>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</si>
  <si>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</si>
  <si>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</si>
  <si>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</si>
  <si>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</si>
  <si>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</si>
  <si>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</si>
  <si>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</si>
  <si>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</si>
  <si>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</si>
  <si>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</si>
  <si>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</si>
  <si>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</si>
  <si>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</si>
  <si>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</si>
  <si>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</si>
  <si>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</si>
  <si>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</si>
  <si>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</si>
  <si>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</si>
  <si>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</si>
  <si>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</si>
  <si>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</si>
  <si>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</si>
  <si>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</si>
  <si>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</si>
  <si>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</si>
  <si>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</si>
  <si>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</si>
  <si>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</si>
  <si>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</si>
  <si>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</si>
  <si>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</si>
  <si>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</si>
  <si>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</si>
  <si>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</si>
  <si>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</si>
  <si>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</si>
  <si>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</si>
  <si>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</si>
  <si>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</si>
  <si>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</si>
  <si>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</si>
  <si>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</si>
  <si>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</si>
  <si>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</si>
  <si>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</si>
  <si>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</si>
  <si>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</si>
  <si>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</si>
  <si>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</si>
  <si>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</si>
  <si>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</si>
  <si>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</si>
  <si>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</si>
  <si>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</si>
  <si>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</si>
  <si>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</si>
  <si>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</si>
  <si>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</si>
  <si>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</si>
  <si>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</si>
  <si>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</si>
  <si>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</si>
  <si>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</si>
  <si>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</si>
  <si>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</si>
  <si>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</si>
  <si>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</si>
  <si>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</si>
  <si>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</si>
  <si>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</si>
  <si>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</si>
  <si>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</si>
  <si>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</si>
  <si>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</si>
  <si>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</si>
  <si>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</si>
  <si>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</si>
  <si>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</si>
  <si>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</si>
  <si>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</si>
  <si>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</si>
  <si>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</si>
  <si>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</si>
  <si>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</si>
  <si>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</si>
  <si>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</si>
  <si>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</si>
  <si>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</si>
  <si>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</si>
  <si>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</si>
  <si>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</si>
  <si>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</si>
  <si>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</si>
  <si>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</si>
  <si>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</si>
  <si>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</si>
  <si>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</si>
  <si>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</si>
  <si>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</si>
  <si>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</si>
  <si>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</si>
  <si>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</si>
  <si>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</si>
  <si>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</si>
  <si>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</si>
  <si>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</si>
  <si>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</si>
  <si>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</si>
  <si>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</si>
  <si>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</si>
  <si>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</si>
  <si>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</si>
  <si>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</si>
  <si>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</si>
  <si>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</si>
  <si>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</si>
  <si>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</si>
  <si>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</si>
  <si>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</si>
  <si>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</si>
  <si>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</si>
  <si>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</si>
  <si>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</si>
  <si>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</si>
  <si>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</si>
  <si>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</si>
  <si>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</si>
  <si>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</si>
  <si>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</si>
  <si>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</si>
  <si>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</si>
  <si>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</si>
  <si>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</si>
  <si>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</si>
  <si>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</si>
  <si>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</si>
  <si>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</si>
  <si>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</si>
  <si>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</si>
  <si>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</si>
  <si>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</si>
  <si>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</si>
  <si>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</si>
  <si>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</si>
  <si>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</si>
  <si>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</si>
  <si>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</si>
  <si>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</si>
  <si>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</si>
  <si>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</si>
  <si>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</si>
  <si>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</si>
  <si>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</si>
  <si>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</si>
  <si>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</si>
  <si>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</si>
  <si>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</si>
  <si>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</si>
  <si>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</si>
  <si>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</si>
  <si>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</si>
  <si>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</si>
  <si>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</si>
  <si>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</si>
  <si>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</si>
  <si>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</si>
  <si>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</si>
  <si>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</si>
  <si>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</si>
  <si>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</si>
  <si>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</si>
  <si>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</si>
  <si>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</si>
  <si>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</si>
  <si>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</si>
  <si>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</si>
  <si>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</si>
  <si>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</si>
  <si>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</si>
  <si>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</si>
  <si>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</si>
  <si>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</si>
  <si>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</si>
  <si>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</si>
  <si>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</si>
  <si>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</si>
  <si>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</si>
  <si>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</si>
  <si>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</si>
  <si>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</si>
  <si>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</si>
  <si>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</si>
  <si>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</si>
  <si>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</si>
  <si>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</si>
  <si>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</si>
  <si>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</si>
  <si>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</si>
  <si>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</si>
  <si>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</si>
  <si>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</si>
  <si>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</si>
  <si>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</si>
  <si>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</si>
  <si>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</si>
  <si>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</si>
  <si>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</si>
  <si>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</si>
  <si>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</si>
  <si>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</si>
  <si>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</si>
  <si>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</si>
  <si>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</si>
  <si>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</si>
  <si>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</si>
  <si>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</si>
  <si>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</si>
  <si>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</si>
  <si>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</si>
  <si>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</si>
  <si>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</si>
  <si>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</si>
  <si>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</si>
  <si>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</si>
  <si>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</si>
  <si>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</si>
  <si>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</si>
  <si>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</si>
  <si>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</si>
  <si>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</si>
  <si>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</si>
  <si>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</si>
  <si>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</si>
  <si>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</si>
  <si>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</si>
  <si>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</si>
  <si>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</si>
  <si>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</si>
  <si>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</si>
  <si>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</si>
  <si>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</si>
  <si>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</si>
  <si>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</si>
  <si>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</si>
  <si>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</si>
  <si>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</si>
  <si>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</si>
  <si>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</si>
  <si>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</si>
  <si>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</si>
  <si>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</si>
  <si>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</si>
  <si>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</si>
  <si>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</si>
  <si>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</si>
  <si>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</si>
  <si>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</si>
  <si>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</si>
  <si>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</si>
  <si>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</si>
  <si>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</si>
  <si>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</si>
  <si>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</si>
  <si>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</si>
  <si>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</si>
  <si>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</si>
  <si>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</si>
  <si>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</si>
  <si>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</si>
  <si>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</si>
  <si>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</si>
  <si>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</si>
  <si>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</si>
  <si>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</si>
  <si>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</si>
  <si>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</si>
  <si>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</si>
  <si>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</si>
  <si>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</si>
  <si>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</si>
  <si>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</si>
  <si>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</si>
  <si>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</si>
  <si>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</si>
  <si>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</si>
  <si>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</si>
  <si>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</si>
  <si>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</si>
  <si>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</si>
  <si>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</si>
  <si>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</si>
  <si>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</si>
  <si>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</si>
  <si>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</si>
  <si>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</si>
  <si>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</si>
  <si>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</si>
  <si>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</si>
  <si>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</si>
  <si>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</si>
  <si>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</si>
  <si>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</si>
  <si>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</si>
  <si>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</si>
  <si>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</si>
  <si>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</si>
  <si>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</si>
  <si>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</si>
  <si>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</si>
  <si>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</si>
  <si>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</si>
  <si>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</si>
  <si>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</si>
  <si>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</si>
  <si>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</si>
  <si>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</si>
  <si>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</si>
  <si>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</si>
  <si>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</si>
  <si>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</si>
  <si>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</si>
  <si>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</si>
  <si>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</si>
  <si>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</si>
  <si>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</si>
  <si>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</si>
  <si>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</si>
  <si>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</si>
  <si>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</si>
  <si>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</si>
  <si>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</si>
  <si>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</si>
  <si>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</si>
  <si>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</si>
  <si>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</si>
  <si>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</si>
  <si>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</si>
  <si>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</si>
  <si>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</si>
  <si>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</si>
  <si>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</si>
  <si>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</si>
  <si>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</si>
  <si>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</si>
  <si>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</si>
  <si>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</si>
  <si>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</si>
  <si>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</si>
  <si>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</si>
  <si>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</si>
  <si>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</si>
  <si>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</si>
  <si>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</si>
  <si>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</si>
  <si>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</si>
  <si>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</si>
  <si>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</si>
  <si>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</si>
  <si>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</si>
  <si>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</si>
  <si>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</si>
  <si>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</si>
  <si>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</si>
  <si>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</si>
  <si>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</si>
  <si>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</si>
  <si>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</si>
  <si>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</si>
  <si>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</si>
  <si>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</si>
  <si>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</si>
  <si>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</si>
  <si>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</si>
  <si>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</si>
  <si>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</si>
  <si>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</si>
  <si>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</si>
  <si>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</si>
  <si>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</si>
  <si>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</si>
  <si>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</si>
  <si>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</si>
  <si>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</si>
  <si>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</si>
  <si>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</si>
  <si>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</si>
  <si>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</si>
  <si>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</si>
  <si>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</si>
  <si>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</si>
  <si>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</si>
  <si>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</si>
  <si>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</si>
  <si>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</si>
  <si>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</si>
  <si>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</si>
  <si>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</si>
  <si>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</si>
  <si>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</si>
  <si>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</si>
  <si>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</si>
  <si>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</si>
  <si>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</si>
  <si>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</si>
  <si>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</si>
  <si>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</si>
  <si>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</si>
  <si>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</si>
  <si>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</si>
  <si>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</si>
  <si>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</si>
  <si>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</si>
  <si>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</si>
  <si>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</si>
  <si>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</si>
  <si>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</si>
  <si>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</si>
  <si>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</si>
  <si>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</si>
  <si>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</si>
  <si>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</si>
  <si>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</si>
  <si>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</si>
  <si>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</si>
  <si>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</si>
  <si>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</si>
  <si>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</si>
  <si>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</si>
  <si>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</si>
  <si>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</si>
  <si>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</si>
  <si>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</si>
  <si>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</si>
  <si>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</si>
  <si>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</si>
  <si>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</si>
  <si>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</si>
  <si>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</si>
  <si>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</si>
  <si>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</si>
  <si>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</si>
  <si>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</si>
  <si>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</si>
  <si>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</si>
  <si>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</si>
  <si>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</si>
  <si>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</si>
  <si>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</si>
  <si>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</si>
  <si>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</si>
  <si>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</si>
  <si>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</si>
  <si>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</si>
  <si>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</si>
  <si>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</si>
  <si>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</si>
  <si>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</si>
  <si>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</si>
  <si>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</si>
  <si>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</si>
  <si>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</si>
  <si>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</si>
  <si>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</si>
  <si>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</si>
  <si>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</si>
  <si>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</si>
  <si>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</si>
  <si>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</si>
  <si>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</si>
  <si>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</si>
  <si>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</si>
  <si>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</si>
  <si>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</si>
  <si>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</si>
  <si>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</si>
  <si>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</si>
  <si>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</si>
  <si>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</si>
  <si>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</si>
  <si>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</si>
  <si>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</si>
  <si>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</si>
  <si>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</si>
  <si>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</si>
  <si>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</si>
  <si>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</si>
  <si>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</si>
  <si>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</si>
  <si>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</si>
  <si>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</si>
  <si>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</si>
  <si>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</si>
  <si>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</si>
  <si>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</si>
  <si>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</si>
  <si>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</si>
  <si>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</si>
  <si>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</si>
  <si>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</si>
  <si>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</si>
  <si>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</si>
  <si>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</si>
  <si>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</si>
  <si>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</si>
  <si>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</si>
  <si>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</si>
  <si>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</si>
  <si>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</si>
  <si>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</si>
  <si>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</si>
  <si>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</si>
  <si>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</si>
  <si>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</si>
  <si>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</si>
  <si>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</si>
  <si>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</si>
  <si>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</si>
  <si>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</si>
  <si>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</si>
  <si>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</si>
  <si>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</si>
  <si>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</si>
  <si>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</si>
  <si>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</si>
  <si>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</si>
  <si>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</si>
  <si>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</si>
  <si>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</si>
  <si>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</si>
  <si>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</si>
  <si>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</si>
  <si>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</si>
  <si>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</si>
  <si>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</si>
  <si>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</si>
  <si>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</si>
  <si>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</si>
  <si>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</si>
  <si>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</si>
  <si>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</si>
  <si>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</si>
  <si>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</si>
  <si>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</si>
  <si>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</si>
  <si>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</si>
  <si>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</si>
  <si>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</si>
  <si>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</si>
  <si>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</si>
  <si>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</si>
  <si>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</si>
  <si>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</si>
  <si>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</si>
  <si>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</si>
  <si>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</si>
  <si>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</si>
  <si>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</si>
  <si>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</si>
  <si>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</si>
  <si>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</si>
  <si>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</si>
  <si>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</si>
  <si>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</si>
  <si>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</si>
  <si>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</si>
  <si>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</si>
  <si>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</si>
  <si>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</si>
  <si>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</si>
  <si>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</si>
  <si>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</si>
  <si>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</si>
  <si>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</si>
  <si>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</si>
  <si>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</si>
  <si>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</si>
  <si>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</si>
  <si>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</si>
  <si>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</si>
  <si>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</si>
  <si>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</si>
  <si>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</si>
  <si>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</si>
  <si>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</si>
  <si>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</si>
  <si>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</si>
  <si>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</si>
  <si>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</si>
  <si>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</si>
  <si>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</si>
  <si>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</si>
  <si>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</si>
  <si>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</si>
  <si>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</si>
  <si>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</si>
  <si>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</si>
  <si>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</si>
  <si>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</si>
  <si>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</si>
  <si>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</si>
  <si>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</si>
  <si>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</si>
  <si>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</si>
  <si>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</si>
  <si>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</si>
  <si>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</si>
  <si>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</si>
  <si>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</si>
  <si>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</si>
  <si>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</si>
  <si>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</si>
  <si>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</si>
  <si>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</si>
  <si>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</si>
  <si>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</si>
  <si>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</si>
  <si>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</si>
  <si>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</si>
  <si>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</si>
  <si>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</si>
  <si>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</si>
  <si>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</si>
  <si>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</si>
  <si>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</si>
  <si>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</si>
  <si>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</si>
  <si>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</si>
  <si>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</si>
  <si>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</si>
  <si>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</si>
  <si>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</si>
  <si>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</si>
  <si>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</si>
  <si>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</si>
  <si>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</si>
  <si>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</si>
  <si>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</si>
  <si>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</si>
  <si>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</si>
  <si>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</si>
  <si>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</si>
  <si>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</si>
  <si>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</si>
  <si>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</si>
  <si>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</si>
  <si>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</si>
  <si>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</si>
  <si>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</si>
  <si>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</si>
  <si>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</si>
  <si>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</si>
  <si>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</si>
  <si>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</si>
  <si>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</si>
  <si>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</si>
  <si>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</si>
  <si>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</si>
  <si>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</si>
  <si>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</si>
  <si>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</si>
  <si>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</si>
  <si>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</si>
  <si>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</si>
  <si>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</si>
  <si>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</si>
  <si>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</si>
  <si>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</si>
  <si>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</si>
  <si>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</si>
  <si>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</si>
  <si>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</si>
  <si>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</si>
  <si>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</si>
  <si>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</si>
  <si>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</si>
  <si>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</si>
  <si>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</si>
  <si>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</si>
  <si>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</si>
  <si>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</si>
  <si>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</si>
  <si>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</si>
  <si>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</si>
  <si>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</si>
  <si>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</si>
  <si>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</si>
  <si>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</si>
  <si>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</si>
  <si>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</si>
  <si>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</si>
  <si>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</si>
  <si>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</si>
  <si>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</si>
  <si>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</si>
  <si>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</si>
  <si>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</si>
  <si>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</si>
  <si>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</si>
  <si>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</si>
  <si>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</si>
  <si>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</si>
  <si>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</si>
  <si>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</si>
  <si>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</si>
  <si>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</si>
  <si>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</si>
  <si>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</si>
  <si>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</si>
  <si>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</si>
  <si>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</si>
  <si>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</si>
  <si>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</si>
  <si>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</si>
  <si>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</si>
  <si>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</si>
  <si>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</si>
  <si>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</si>
  <si>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</si>
  <si>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</si>
  <si>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</si>
  <si>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</si>
  <si>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</si>
  <si>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</si>
  <si>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</si>
  <si>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</si>
  <si>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</si>
  <si>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</si>
  <si>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</si>
  <si>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</si>
  <si>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</si>
  <si>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</si>
  <si>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</si>
  <si>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</si>
  <si>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</si>
  <si>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</si>
  <si>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</si>
  <si>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</si>
  <si>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</si>
  <si>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</si>
  <si>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</si>
  <si>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</si>
  <si>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</si>
  <si>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</si>
  <si>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</si>
  <si>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</si>
  <si>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</si>
  <si>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</si>
  <si>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</si>
  <si>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</si>
  <si>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</si>
  <si>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</si>
  <si>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</si>
  <si>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</si>
  <si>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</si>
  <si>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</si>
  <si>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</si>
  <si>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</si>
  <si>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</si>
  <si>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</si>
  <si>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</si>
  <si>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</si>
  <si>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</si>
  <si>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</si>
  <si>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</si>
  <si>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</si>
  <si>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</si>
  <si>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</si>
  <si>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</si>
  <si>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</si>
  <si>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</si>
  <si>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</si>
  <si>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</si>
  <si>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</si>
  <si>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</si>
  <si>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</si>
  <si>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</si>
  <si>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</si>
  <si>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</si>
  <si>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</si>
  <si>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</si>
  <si>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</si>
  <si>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</si>
  <si>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</si>
  <si>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</si>
  <si>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</si>
  <si>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</si>
  <si>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</si>
  <si>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</si>
  <si>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</si>
  <si>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</si>
  <si>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</si>
  <si>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</si>
  <si>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</si>
  <si>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</si>
  <si>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</si>
  <si>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</si>
  <si>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</si>
  <si>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</si>
  <si>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</si>
  <si>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</si>
  <si>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</si>
  <si>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</si>
  <si>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</si>
  <si>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</si>
  <si>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</si>
  <si>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</si>
  <si>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</si>
  <si>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</si>
  <si>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</si>
  <si>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</si>
  <si>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</si>
  <si>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</si>
  <si>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</si>
  <si>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</si>
  <si>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</si>
  <si>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</si>
  <si>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</si>
  <si>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</si>
  <si>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</si>
  <si>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</si>
  <si>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</si>
  <si>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</si>
  <si>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</si>
  <si>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</si>
  <si>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</si>
  <si>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</si>
  <si>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</si>
  <si>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</si>
  <si>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</si>
  <si>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</si>
  <si>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</si>
  <si>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</si>
  <si>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</si>
  <si>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</si>
  <si>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</si>
  <si>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</si>
  <si>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</si>
  <si>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</si>
  <si>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</si>
  <si>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</si>
  <si>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</si>
  <si>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</si>
  <si>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</si>
  <si>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</si>
  <si>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</si>
  <si>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</si>
  <si>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</si>
  <si>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</si>
  <si>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</si>
  <si>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</si>
  <si>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</si>
  <si>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</si>
  <si>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</si>
  <si>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</si>
  <si>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</si>
  <si>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</si>
  <si>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</si>
  <si>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</si>
  <si>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</si>
  <si>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</si>
  <si>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</si>
  <si>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</si>
  <si>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</si>
  <si>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</si>
  <si>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</si>
  <si>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</si>
  <si>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</si>
  <si>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</si>
  <si>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</si>
  <si>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</si>
  <si>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</si>
  <si>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</si>
  <si>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</si>
  <si>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</si>
  <si>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</si>
  <si>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</si>
  <si>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</si>
  <si>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</si>
  <si>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</si>
  <si>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</si>
  <si>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</si>
  <si>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</si>
  <si>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</si>
  <si>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</si>
  <si>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</si>
  <si>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</si>
  <si>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</si>
  <si>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</si>
  <si>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</si>
  <si>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</si>
  <si>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</si>
  <si>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</si>
  <si>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</si>
  <si>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</si>
  <si>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</si>
  <si>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</si>
  <si>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</si>
  <si>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</si>
  <si>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</si>
  <si>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</si>
  <si>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</si>
  <si>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</si>
  <si>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</si>
  <si>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</si>
  <si>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</si>
  <si>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</si>
  <si>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</si>
  <si>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</si>
  <si>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</si>
  <si>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</si>
  <si>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</si>
  <si>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</si>
  <si>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</si>
  <si>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</si>
  <si>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</si>
  <si>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</si>
  <si>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</si>
  <si>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</si>
  <si>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</si>
  <si>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</si>
  <si>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</si>
  <si>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</si>
  <si>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</si>
  <si>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</si>
  <si>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</si>
  <si>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</si>
  <si>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</si>
  <si>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</si>
  <si>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</si>
  <si>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</si>
  <si>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</si>
  <si>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</si>
  <si>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</si>
  <si>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</si>
  <si>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</si>
  <si>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</si>
  <si>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</si>
  <si>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</si>
  <si>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</si>
  <si>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</si>
  <si>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</si>
  <si>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</si>
  <si>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</si>
  <si>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</si>
  <si>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</si>
  <si>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</si>
  <si>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</si>
  <si>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</si>
  <si>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</si>
  <si>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</si>
  <si>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</si>
  <si>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</si>
  <si>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</si>
  <si>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</si>
  <si>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</si>
  <si>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</si>
  <si>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</si>
  <si>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</si>
  <si>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</si>
  <si>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</si>
  <si>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</si>
  <si>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</si>
  <si>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</si>
  <si>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</si>
  <si>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</si>
  <si>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</si>
  <si>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</si>
  <si>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</si>
  <si>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</si>
  <si>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</si>
  <si>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</si>
  <si>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</si>
  <si>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</si>
  <si>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</si>
  <si>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</si>
  <si>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</si>
  <si>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</si>
  <si>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</si>
  <si>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</si>
  <si>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</si>
  <si>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</si>
  <si>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</si>
  <si>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</si>
  <si>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</si>
  <si>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</si>
  <si>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</si>
  <si>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</si>
  <si>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</si>
  <si>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</si>
  <si>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</si>
  <si>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</si>
  <si>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</si>
  <si>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</si>
  <si>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</si>
  <si>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</si>
  <si>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</si>
  <si>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</si>
  <si>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</si>
  <si>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</si>
  <si>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</si>
  <si>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</si>
  <si>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</si>
  <si>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</si>
  <si>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</si>
  <si>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</si>
  <si>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</si>
  <si>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</si>
  <si>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</si>
  <si>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</si>
  <si>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</si>
  <si>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</si>
  <si>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</si>
  <si>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</si>
  <si>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</si>
  <si>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</si>
  <si>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</si>
  <si>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</si>
  <si>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</si>
  <si>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</si>
  <si>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</si>
  <si>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</si>
  <si>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</si>
  <si>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</si>
  <si>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</si>
  <si>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</si>
  <si>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</si>
  <si>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</si>
  <si>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</si>
  <si>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</si>
  <si>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</si>
  <si>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</si>
  <si>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</si>
  <si>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</si>
  <si>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</si>
  <si>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</si>
  <si>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</si>
  <si>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</si>
  <si>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</si>
  <si>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</si>
  <si>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</si>
  <si>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</si>
  <si>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</si>
  <si>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</si>
  <si>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</si>
  <si>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</si>
  <si>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</si>
  <si>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</si>
  <si>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</si>
  <si>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</si>
  <si>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</si>
  <si>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</si>
  <si>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</si>
  <si>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</si>
  <si>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</si>
  <si>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</si>
  <si>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</si>
  <si>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</si>
  <si>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</si>
  <si>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</si>
  <si>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</si>
  <si>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</si>
  <si>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</si>
  <si>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</si>
  <si>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</si>
  <si>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</si>
  <si>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</si>
  <si>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</si>
  <si>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</si>
  <si>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</si>
  <si>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</si>
  <si>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</si>
  <si>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</si>
  <si>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</si>
  <si>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</si>
  <si>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</si>
  <si>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</si>
  <si>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</si>
  <si>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</si>
  <si>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</si>
  <si>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</si>
  <si>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</si>
  <si>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</si>
  <si>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</si>
  <si>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</si>
  <si>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</si>
  <si>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</si>
  <si>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</si>
  <si>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</si>
  <si>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</si>
  <si>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</si>
  <si>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</si>
  <si>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</si>
  <si>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</si>
  <si>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</si>
  <si>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</si>
  <si>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</si>
  <si>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</si>
  <si>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</si>
  <si>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</si>
  <si>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</si>
  <si>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</si>
  <si>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</si>
  <si>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</si>
  <si>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</si>
  <si>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</si>
  <si>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</si>
  <si>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</si>
  <si>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</si>
  <si>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</si>
  <si>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</si>
  <si>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</si>
  <si>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</si>
  <si>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</si>
  <si>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</si>
  <si>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</si>
  <si>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</si>
  <si>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</si>
  <si>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</si>
  <si>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</si>
  <si>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</si>
  <si>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</si>
  <si>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</si>
  <si>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</si>
  <si>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</si>
  <si>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</si>
  <si>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</si>
  <si>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</si>
  <si>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</si>
  <si>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</si>
  <si>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</si>
  <si>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</si>
  <si>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</si>
  <si>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</si>
  <si>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</si>
  <si>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</si>
  <si>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</si>
  <si>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</si>
  <si>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</si>
  <si>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</si>
  <si>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</si>
  <si>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</si>
  <si>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</si>
  <si>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</si>
  <si>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</si>
  <si>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</si>
  <si>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</si>
  <si>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</si>
  <si>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</si>
  <si>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</si>
  <si>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</si>
  <si>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</si>
  <si>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</si>
  <si>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</si>
  <si>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</si>
  <si>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</si>
  <si>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</si>
  <si>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</si>
  <si>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</si>
  <si>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</si>
  <si>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</si>
  <si>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</si>
  <si>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</si>
  <si>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</si>
  <si>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</si>
  <si>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</si>
  <si>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</si>
  <si>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</si>
  <si>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</si>
  <si>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</si>
  <si>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</si>
  <si>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</si>
  <si>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</si>
  <si>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</si>
  <si>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</si>
  <si>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</si>
  <si>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</si>
  <si>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</si>
  <si>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</si>
  <si>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</si>
  <si>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</si>
  <si>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</si>
  <si>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</si>
  <si>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</si>
  <si>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</si>
  <si>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</si>
  <si>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</si>
  <si>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</si>
  <si>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</si>
  <si>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</si>
  <si>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</si>
  <si>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</si>
  <si>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</si>
  <si>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</si>
  <si>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</si>
  <si>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</si>
  <si>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</si>
  <si>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</si>
  <si>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</si>
  <si>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</si>
  <si>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</si>
  <si>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</si>
  <si>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</si>
  <si>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</si>
  <si>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</si>
  <si>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</si>
  <si>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</si>
  <si>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</si>
  <si>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</si>
  <si>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</si>
  <si>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</si>
  <si>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</si>
  <si>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</si>
  <si>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</si>
  <si>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</si>
  <si>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</si>
  <si>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</si>
  <si>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</si>
  <si>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</si>
  <si>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</si>
  <si>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</si>
  <si>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</si>
  <si>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</si>
  <si>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</si>
  <si>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</si>
  <si>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</si>
  <si>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</si>
  <si>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</si>
  <si>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</si>
  <si>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</si>
  <si>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</si>
  <si>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</si>
  <si>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</si>
  <si>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</si>
  <si>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</si>
  <si>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</si>
  <si>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</si>
  <si>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</si>
  <si>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</si>
  <si>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</si>
  <si>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</si>
  <si>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</si>
  <si>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</si>
  <si>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</si>
  <si>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</si>
  <si>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</si>
  <si>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</si>
  <si>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</si>
  <si>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</si>
  <si>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</si>
  <si>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</si>
  <si>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</si>
  <si>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</si>
  <si>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</si>
  <si>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</si>
  <si>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</si>
  <si>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</si>
  <si>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</si>
  <si>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</si>
  <si>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</si>
  <si>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</si>
  <si>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</si>
  <si>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</si>
  <si>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</si>
  <si>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</si>
  <si>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</si>
  <si>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</si>
  <si>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</si>
  <si>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</si>
  <si>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</si>
  <si>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</si>
  <si>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</si>
  <si>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</si>
  <si>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</si>
  <si>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</si>
  <si>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</si>
  <si>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</si>
  <si>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</si>
  <si>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</si>
  <si>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</si>
  <si>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</si>
  <si>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</si>
  <si>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</si>
  <si>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</si>
  <si>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</si>
  <si>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</si>
  <si>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</si>
  <si>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</si>
  <si>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</si>
  <si>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</si>
  <si>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</si>
  <si>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</si>
  <si>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</si>
  <si>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</si>
  <si>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</si>
  <si>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</si>
  <si>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</si>
  <si>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</si>
  <si>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</si>
  <si>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</si>
  <si>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</si>
  <si>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</si>
  <si>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</si>
  <si>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</si>
  <si>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</si>
  <si>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</si>
  <si>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</si>
  <si>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</si>
  <si>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</si>
  <si>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</si>
  <si>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</si>
  <si>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</si>
  <si>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</si>
  <si>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</si>
  <si>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</si>
  <si>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</si>
  <si>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</si>
  <si>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</si>
  <si>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</si>
  <si>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</si>
  <si>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</si>
  <si>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</si>
  <si>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</si>
  <si>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</si>
  <si>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</si>
  <si>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</si>
  <si>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</si>
  <si>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</si>
  <si>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</si>
  <si>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</si>
  <si>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</si>
  <si>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</si>
  <si>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</si>
  <si>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</si>
  <si>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</si>
  <si>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</si>
  <si>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</si>
  <si>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</si>
  <si>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</si>
  <si>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</si>
  <si>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</si>
  <si>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</si>
  <si>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</si>
  <si>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</si>
  <si>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</si>
  <si>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</si>
  <si>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</si>
  <si>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</si>
  <si>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</si>
  <si>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</si>
  <si>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</si>
  <si>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</si>
  <si>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</si>
  <si>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</si>
  <si>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</si>
  <si>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</si>
  <si>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</si>
  <si>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</si>
  <si>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</si>
  <si>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</si>
  <si>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</si>
  <si>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</si>
  <si>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</si>
  <si>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</si>
  <si>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</si>
  <si>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</si>
  <si>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</si>
  <si>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</si>
  <si>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</si>
  <si>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</si>
  <si>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</si>
  <si>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</si>
  <si>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</si>
  <si>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</si>
  <si>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</si>
  <si>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</si>
  <si>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</si>
  <si>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</si>
  <si>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</si>
  <si>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</si>
  <si>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</si>
  <si>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</si>
  <si>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</si>
  <si>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</si>
  <si>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</si>
  <si>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</si>
  <si>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</si>
  <si>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</si>
  <si>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</si>
  <si>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</si>
  <si>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</si>
  <si>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</si>
  <si>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</si>
  <si>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</si>
  <si>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</si>
  <si>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</si>
  <si>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</si>
  <si>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</si>
  <si>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</si>
  <si>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</si>
  <si>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</si>
  <si>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</si>
  <si>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</si>
  <si>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</si>
  <si>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</si>
  <si>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</si>
  <si>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</si>
  <si>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</si>
  <si>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</si>
  <si>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</si>
  <si>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</si>
  <si>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</si>
  <si>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</si>
  <si>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</si>
  <si>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</si>
  <si>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</si>
  <si>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</si>
  <si>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</si>
  <si>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</si>
  <si>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</si>
  <si>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</si>
  <si>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</si>
  <si>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</si>
  <si>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</si>
  <si>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</si>
  <si>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</si>
  <si>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</si>
  <si>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</si>
  <si>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</si>
  <si>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</si>
  <si>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</si>
  <si>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</si>
  <si>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</si>
  <si>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</si>
  <si>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</si>
  <si>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</si>
  <si>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</si>
  <si>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</si>
  <si>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</si>
  <si>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</si>
  <si>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</si>
  <si>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</si>
  <si>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</si>
  <si>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</si>
  <si>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</si>
  <si>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</si>
  <si>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</si>
  <si>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</si>
  <si>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</si>
  <si>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</si>
  <si>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</si>
  <si>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</si>
  <si>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</si>
  <si>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</si>
  <si>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</si>
  <si>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</si>
  <si>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</si>
  <si>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</si>
  <si>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</si>
  <si>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</si>
  <si>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</si>
  <si>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</si>
  <si>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</si>
  <si>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</si>
  <si>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</si>
  <si>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</si>
  <si>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</si>
  <si>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</si>
  <si>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</si>
  <si>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</si>
  <si>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</si>
  <si>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</si>
  <si>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</si>
  <si>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</si>
  <si>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</si>
  <si>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</si>
  <si>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</si>
  <si>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</si>
  <si>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</si>
  <si>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</si>
  <si>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</si>
  <si>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</si>
  <si>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</si>
  <si>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</si>
  <si>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</si>
  <si>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</si>
  <si>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</si>
  <si>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</si>
  <si>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</si>
  <si>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</si>
  <si>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</si>
  <si>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</si>
  <si>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</si>
  <si>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</si>
  <si>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</si>
  <si>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</si>
  <si>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</si>
  <si>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</si>
  <si>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</si>
  <si>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</si>
  <si>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</si>
  <si>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</si>
  <si>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</si>
  <si>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</si>
  <si>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</si>
  <si>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</si>
  <si>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</si>
  <si>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</si>
  <si>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</si>
  <si>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</si>
  <si>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</si>
  <si>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</si>
  <si>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</si>
  <si>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</si>
  <si>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</si>
  <si>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</si>
  <si>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</si>
  <si>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</si>
  <si>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</si>
  <si>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</si>
  <si>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</si>
  <si>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</si>
  <si>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</si>
  <si>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</si>
  <si>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</si>
  <si>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</si>
  <si>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</si>
  <si>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</si>
  <si>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</si>
  <si>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</si>
  <si>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</si>
  <si>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</si>
  <si>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</si>
  <si>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</si>
  <si>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</si>
  <si>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</si>
  <si>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</si>
  <si>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</si>
  <si>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</si>
  <si>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</si>
  <si>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</si>
  <si>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</si>
  <si>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</si>
  <si>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</si>
  <si>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</si>
  <si>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</si>
  <si>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</si>
  <si>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</si>
  <si>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</si>
  <si>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</si>
  <si>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</si>
  <si>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</si>
  <si>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</si>
  <si>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</si>
  <si>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</si>
  <si>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</si>
  <si>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</si>
  <si>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</si>
  <si>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</si>
  <si>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</si>
  <si>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</si>
  <si>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</si>
  <si>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</si>
  <si>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</si>
  <si>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</si>
  <si>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</si>
  <si>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</si>
  <si>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</si>
  <si>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</si>
  <si>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</si>
  <si>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</si>
  <si>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</si>
  <si>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</si>
  <si>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</si>
  <si>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</si>
  <si>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</si>
  <si>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</si>
  <si>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</si>
  <si>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</si>
  <si>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</si>
  <si>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</si>
  <si>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</si>
  <si>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</si>
  <si>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</si>
  <si>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</si>
  <si>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</si>
  <si>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</si>
  <si>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</si>
  <si>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</si>
  <si>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</si>
  <si>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</si>
  <si>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</si>
  <si>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</si>
  <si>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</si>
  <si>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</si>
  <si>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</si>
  <si>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</si>
  <si>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</si>
  <si>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</si>
  <si>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</si>
  <si>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</si>
  <si>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</si>
  <si>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</si>
  <si>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</si>
  <si>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</si>
  <si>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</si>
  <si>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</si>
  <si>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</si>
  <si>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</si>
  <si>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</si>
  <si>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</si>
  <si>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</si>
  <si>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</si>
  <si>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</si>
  <si>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</si>
  <si>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</si>
  <si>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</si>
  <si>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</si>
  <si>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</si>
  <si>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</si>
  <si>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</si>
  <si>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</si>
  <si>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</si>
  <si>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</si>
  <si>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</si>
  <si>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</si>
  <si>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</si>
  <si>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</si>
  <si>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</si>
  <si>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</si>
  <si>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</si>
  <si>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</si>
  <si>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</si>
  <si>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</si>
  <si>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</si>
  <si>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</si>
  <si>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</si>
  <si>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</si>
  <si>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</si>
  <si>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</si>
  <si>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</si>
  <si>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</si>
  <si>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</si>
  <si>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</si>
  <si>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</si>
  <si>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</si>
  <si>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</si>
  <si>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</si>
  <si>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</si>
  <si>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</si>
  <si>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</si>
  <si>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</si>
  <si>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</si>
  <si>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</si>
  <si>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</si>
  <si>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</si>
  <si>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</si>
  <si>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</si>
  <si>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</si>
  <si>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</si>
  <si>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</si>
  <si>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</si>
  <si>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</si>
  <si>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</si>
  <si>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</si>
  <si>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</si>
  <si>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</si>
  <si>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</si>
  <si>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</si>
  <si>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</si>
  <si>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</si>
  <si>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</si>
  <si>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</si>
  <si>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</si>
  <si>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</si>
  <si>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</si>
  <si>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</si>
  <si>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</si>
  <si>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</si>
  <si>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</si>
  <si>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</si>
  <si>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</si>
  <si>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</si>
  <si>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</si>
  <si>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</si>
  <si>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</si>
  <si>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</si>
  <si>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</si>
  <si>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</si>
  <si>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</si>
  <si>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</si>
  <si>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</si>
  <si>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</si>
  <si>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</si>
  <si>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</si>
  <si>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</si>
  <si>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</si>
  <si>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</si>
  <si>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</si>
  <si>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</si>
  <si>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</si>
  <si>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</si>
  <si>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</si>
  <si>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</si>
  <si>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</si>
  <si>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</si>
  <si>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</si>
  <si>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</si>
  <si>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</si>
  <si>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</si>
  <si>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</si>
  <si>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</si>
  <si>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</si>
  <si>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</si>
  <si>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</si>
  <si>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</si>
  <si>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</si>
  <si>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</si>
  <si>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</si>
  <si>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</si>
  <si>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</si>
  <si>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</si>
  <si>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</si>
  <si>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</si>
  <si>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</si>
  <si>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</si>
  <si>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</si>
  <si>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</si>
  <si>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</si>
  <si>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</si>
  <si>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</si>
  <si>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</si>
  <si>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</si>
  <si>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</si>
  <si>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</si>
  <si>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</si>
  <si>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</si>
  <si>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</si>
  <si>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</si>
  <si>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</si>
  <si>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</si>
  <si>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</si>
  <si>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</si>
  <si>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</si>
  <si>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</si>
  <si>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</si>
  <si>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</si>
  <si>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</si>
  <si>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</si>
  <si>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</si>
  <si>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</si>
  <si>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</si>
  <si>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</si>
  <si>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</si>
  <si>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</si>
  <si>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</si>
  <si>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</si>
  <si>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</si>
  <si>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</si>
  <si>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</si>
  <si>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</si>
  <si>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</si>
  <si>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</si>
  <si>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</si>
  <si>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</si>
  <si>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</si>
  <si>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</si>
  <si>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</si>
  <si>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</si>
  <si>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</si>
  <si>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</si>
  <si>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</si>
  <si>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</si>
  <si>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</si>
  <si>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</si>
  <si>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</si>
  <si>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</si>
  <si>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</si>
  <si>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</si>
  <si>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</si>
  <si>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</si>
  <si>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</si>
  <si>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</si>
  <si>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</si>
  <si>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</si>
  <si>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</si>
  <si>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</si>
  <si>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</si>
  <si>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</si>
  <si>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</si>
  <si>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</si>
  <si>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</si>
  <si>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</si>
  <si>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</si>
  <si>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</si>
  <si>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</si>
  <si>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</si>
  <si>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</si>
  <si>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</si>
  <si>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</si>
  <si>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</si>
  <si>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</si>
  <si>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</si>
  <si>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</si>
  <si>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</si>
  <si>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</si>
  <si>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</si>
  <si>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</si>
  <si>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</si>
  <si>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</si>
  <si>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</si>
  <si>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</si>
  <si>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</si>
  <si>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</si>
  <si>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</si>
  <si>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</si>
  <si>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</si>
  <si>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</si>
  <si>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</si>
  <si>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</si>
  <si>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</si>
  <si>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</si>
  <si>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</si>
  <si>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</si>
  <si>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</si>
  <si>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</si>
  <si>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</si>
  <si>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</si>
  <si>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</si>
  <si>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</si>
  <si>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</si>
  <si>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</si>
  <si>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</si>
  <si>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</si>
  <si>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</si>
  <si>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</si>
  <si>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</si>
  <si>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</si>
  <si>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</si>
  <si>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</si>
  <si>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</si>
  <si>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</si>
  <si>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</si>
  <si>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</si>
  <si>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</si>
  <si>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</si>
  <si>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</si>
  <si>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</si>
  <si>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</si>
  <si>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</si>
  <si>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</si>
  <si>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</si>
  <si>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</si>
  <si>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</si>
  <si>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</si>
  <si>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</si>
  <si>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</si>
  <si>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</si>
  <si>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</si>
  <si>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</si>
  <si>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</si>
  <si>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</si>
  <si>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</si>
  <si>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</si>
  <si>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</si>
  <si>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</si>
  <si>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</si>
  <si>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</si>
  <si>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</si>
  <si>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</si>
  <si>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</si>
  <si>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</si>
  <si>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</si>
  <si>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</si>
  <si>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</si>
  <si>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</si>
  <si>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</si>
  <si>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</si>
  <si>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</si>
  <si>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</si>
  <si>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</si>
  <si>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</si>
  <si>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</si>
  <si>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</si>
  <si>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</si>
  <si>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</si>
  <si>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</si>
  <si>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</si>
  <si>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</si>
  <si>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</si>
  <si>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</si>
  <si>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</si>
  <si>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</si>
  <si>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</si>
  <si>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</si>
  <si>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</si>
  <si>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</si>
  <si>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</si>
  <si>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</si>
  <si>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</si>
  <si>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</si>
  <si>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</si>
  <si>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</si>
  <si>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</si>
  <si>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</si>
  <si>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</si>
  <si>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</si>
  <si>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</si>
  <si>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</si>
  <si>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</si>
  <si>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</si>
  <si>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</si>
  <si>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</si>
  <si>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</si>
  <si>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</si>
  <si>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</si>
  <si>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</si>
  <si>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</si>
  <si>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</si>
  <si>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</si>
  <si>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</si>
  <si>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</si>
  <si>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</si>
  <si>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</si>
  <si>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</si>
  <si>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</si>
  <si>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</si>
  <si>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</si>
  <si>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</si>
  <si>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</si>
  <si>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</si>
  <si>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</si>
  <si>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</si>
  <si>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</si>
  <si>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</si>
  <si>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</si>
  <si>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</si>
  <si>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</si>
  <si>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</si>
  <si>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</si>
  <si>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</si>
  <si>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</si>
  <si>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</si>
  <si>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</si>
  <si>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</si>
  <si>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</si>
  <si>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</si>
  <si>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</si>
  <si>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</si>
  <si>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</si>
  <si>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</si>
  <si>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</si>
  <si>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</si>
  <si>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</si>
  <si>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</si>
  <si>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</si>
  <si>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</si>
  <si>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</si>
  <si>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</si>
  <si>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</si>
  <si>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</si>
  <si>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</si>
  <si>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</si>
  <si>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</si>
  <si>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</si>
  <si>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</si>
  <si>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</si>
  <si>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</si>
  <si>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</si>
  <si>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</si>
  <si>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</si>
  <si>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</si>
  <si>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</si>
  <si>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</si>
  <si>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</si>
  <si>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</si>
  <si>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</si>
  <si>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</si>
  <si>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</si>
  <si>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</si>
  <si>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</si>
  <si>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</si>
  <si>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</si>
  <si>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</si>
  <si>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</si>
  <si>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</si>
  <si>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</si>
  <si>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</si>
  <si>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</si>
  <si>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</si>
  <si>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</si>
  <si>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</si>
  <si>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</si>
  <si>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</si>
  <si>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</si>
  <si>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</si>
  <si>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</si>
  <si>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</si>
  <si>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</si>
  <si>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</si>
  <si>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</si>
  <si>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</si>
  <si>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</si>
  <si>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</si>
  <si>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</si>
  <si>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</si>
  <si>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</si>
  <si>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</si>
  <si>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</si>
  <si>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</si>
  <si>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</si>
  <si>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</si>
  <si>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</si>
  <si>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</si>
  <si>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</si>
  <si>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</si>
  <si>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</si>
  <si>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</si>
  <si>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</si>
  <si>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</si>
  <si>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</si>
  <si>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</si>
  <si>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</si>
  <si>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</si>
  <si>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</si>
  <si>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</si>
  <si>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</si>
  <si>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</si>
  <si>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</si>
  <si>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</si>
  <si>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</si>
  <si>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</si>
  <si>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</si>
  <si>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</si>
  <si>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</si>
  <si>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</si>
  <si>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</si>
  <si>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</si>
  <si>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</si>
  <si>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</si>
  <si>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</si>
  <si>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</si>
  <si>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</si>
  <si>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</si>
  <si>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</si>
  <si>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</si>
  <si>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</si>
  <si>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</si>
  <si>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</si>
  <si>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</si>
  <si>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</si>
  <si>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</si>
  <si>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</si>
  <si>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</si>
  <si>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</si>
  <si>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</si>
  <si>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</si>
  <si>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</si>
  <si>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</si>
  <si>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</si>
  <si>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</si>
  <si>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</si>
  <si>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</si>
  <si>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</si>
  <si>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</si>
  <si>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</si>
  <si>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</si>
  <si>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</si>
  <si>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</si>
  <si>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</si>
  <si>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</si>
  <si>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</si>
  <si>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</si>
  <si>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</si>
  <si>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</si>
  <si>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</si>
  <si>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</si>
  <si>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</si>
  <si>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</si>
  <si>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</si>
  <si>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</si>
  <si>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</si>
  <si>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</si>
  <si>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</si>
  <si>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</si>
  <si>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</si>
  <si>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</si>
  <si>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</si>
  <si>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</si>
  <si>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</si>
  <si>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</si>
  <si>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</si>
  <si>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</si>
  <si>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</si>
  <si>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</si>
  <si>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</si>
  <si>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</si>
  <si>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</si>
  <si>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</si>
  <si>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</si>
  <si>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</si>
  <si>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</si>
  <si>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</si>
  <si>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</si>
  <si>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</si>
  <si>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</si>
  <si>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</si>
  <si>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</si>
  <si>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</si>
  <si>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</si>
  <si>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</si>
  <si>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</si>
  <si>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</si>
  <si>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</si>
  <si>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</si>
  <si>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</si>
  <si>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</si>
  <si>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</si>
  <si>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</si>
  <si>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</si>
  <si>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</si>
  <si>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</si>
  <si>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</si>
  <si>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</si>
  <si>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</si>
  <si>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</si>
  <si>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</si>
  <si>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</si>
  <si>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</si>
  <si>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</si>
  <si>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</si>
  <si>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</si>
  <si>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</si>
  <si>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</si>
  <si>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</si>
  <si>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</si>
  <si>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</si>
  <si>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</si>
  <si>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</si>
  <si>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</si>
  <si>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</si>
  <si>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</si>
  <si>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</si>
  <si>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</si>
  <si>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</si>
  <si>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</si>
  <si>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</si>
  <si>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</si>
  <si>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</si>
  <si>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</si>
  <si>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</si>
  <si>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</si>
  <si>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</si>
  <si>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</si>
  <si>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</si>
  <si>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</si>
  <si>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</si>
  <si>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</si>
  <si>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</si>
  <si>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</si>
  <si>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</si>
  <si>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</si>
  <si>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</si>
  <si>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</si>
  <si>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</si>
  <si>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</si>
  <si>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</si>
  <si>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</si>
  <si>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</si>
  <si>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</si>
  <si>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</si>
  <si>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</si>
  <si>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</si>
  <si>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</si>
  <si>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</si>
  <si>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</si>
  <si>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</si>
  <si>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</si>
  <si>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</si>
  <si>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</si>
  <si>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</si>
  <si>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</si>
  <si>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</si>
  <si>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</si>
  <si>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</si>
  <si>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</si>
  <si>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</si>
  <si>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</si>
  <si>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</si>
  <si>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</si>
  <si>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</si>
  <si>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</si>
  <si>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</si>
  <si>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</si>
  <si>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</si>
  <si>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</si>
  <si>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</si>
  <si>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</si>
  <si>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</si>
  <si>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</si>
  <si>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</si>
  <si>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</si>
  <si>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</si>
  <si>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</si>
  <si>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</si>
  <si>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</si>
  <si>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</si>
  <si>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</si>
  <si>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</si>
  <si>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</si>
  <si>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</si>
  <si>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</si>
  <si>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</si>
  <si>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</si>
  <si>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</si>
  <si>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</si>
  <si>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</si>
  <si>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</si>
  <si>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</si>
  <si>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</si>
  <si>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</si>
  <si>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</si>
  <si>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</si>
  <si>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</si>
  <si>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</si>
  <si>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</si>
  <si>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</si>
  <si>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</si>
  <si>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</si>
  <si>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</si>
  <si>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</si>
  <si>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</si>
  <si>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</si>
  <si>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</si>
  <si>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</si>
  <si>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</si>
  <si>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</si>
  <si>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</si>
  <si>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</si>
  <si>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</si>
  <si>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</si>
  <si>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</si>
  <si>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</si>
  <si>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</si>
  <si>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</si>
  <si>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</si>
  <si>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</si>
  <si>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</si>
  <si>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</si>
  <si>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</si>
  <si>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</si>
  <si>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</si>
  <si>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</si>
  <si>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</si>
  <si>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</si>
  <si>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</si>
  <si>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</si>
  <si>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</si>
  <si>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</si>
  <si>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</si>
  <si>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</si>
  <si>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</si>
  <si>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</si>
  <si>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</si>
  <si>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</si>
  <si>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</si>
  <si>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</si>
  <si>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</si>
  <si>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</si>
  <si>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</si>
  <si>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</si>
  <si>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</si>
  <si>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</si>
  <si>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</si>
  <si>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</si>
  <si>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</si>
  <si>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</si>
  <si>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</si>
  <si>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</si>
  <si>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</si>
  <si>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</si>
  <si>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</si>
  <si>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</si>
  <si>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</si>
  <si>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</si>
  <si>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</si>
  <si>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</si>
  <si>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</si>
  <si>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</si>
  <si>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</si>
  <si>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</si>
  <si>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</si>
  <si>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</si>
  <si>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</si>
  <si>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</si>
  <si>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</si>
  <si>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</si>
  <si>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</si>
  <si>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</si>
  <si>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</si>
  <si>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</si>
  <si>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</si>
  <si>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</si>
  <si>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</si>
  <si>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</si>
  <si>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</si>
  <si>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</si>
  <si>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</si>
  <si>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</si>
  <si>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</si>
  <si>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</si>
  <si>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</si>
  <si>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</si>
  <si>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</si>
  <si>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</si>
  <si>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</si>
  <si>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</si>
  <si>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</si>
  <si>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</si>
  <si>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</si>
  <si>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</si>
  <si>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</si>
  <si>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</si>
  <si>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</si>
  <si>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</si>
  <si>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</si>
  <si>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</si>
  <si>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</si>
  <si>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</si>
  <si>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</si>
  <si>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</si>
  <si>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</si>
  <si>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</si>
  <si>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</si>
  <si>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</si>
  <si>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</si>
  <si>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</si>
  <si>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</si>
  <si>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</si>
  <si>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</si>
  <si>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</si>
  <si>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</si>
  <si>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</si>
  <si>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</si>
  <si>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</si>
  <si>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</si>
  <si>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</si>
  <si>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</si>
  <si>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</si>
  <si>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</si>
  <si>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</si>
  <si>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</si>
  <si>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</si>
  <si>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</si>
  <si>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</si>
  <si>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</si>
  <si>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</si>
  <si>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</si>
  <si>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</si>
  <si>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</si>
  <si>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</si>
  <si>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</si>
  <si>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</si>
  <si>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</si>
  <si>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</si>
  <si>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</si>
  <si>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</si>
  <si>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</si>
  <si>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</si>
  <si>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</si>
  <si>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</si>
  <si>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</si>
  <si>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</si>
  <si>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</si>
  <si>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</si>
  <si>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</si>
  <si>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</si>
  <si>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</si>
  <si>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</si>
  <si>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</si>
  <si>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</si>
  <si>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</si>
  <si>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</si>
  <si>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</si>
  <si>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</si>
  <si>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</si>
  <si>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</si>
  <si>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</si>
  <si>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</si>
  <si>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</si>
  <si>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</si>
  <si>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</si>
  <si>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</si>
  <si>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</si>
  <si>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</si>
  <si>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</si>
  <si>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</si>
  <si>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</si>
  <si>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</si>
  <si>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</si>
  <si>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</si>
  <si>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</si>
  <si>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</si>
  <si>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</si>
  <si>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</si>
  <si>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</si>
  <si>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</si>
  <si>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</si>
  <si>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</si>
  <si>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</si>
  <si>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</si>
  <si>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</si>
  <si>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</si>
  <si>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</si>
  <si>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</si>
  <si>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</si>
  <si>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</si>
  <si>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</si>
  <si>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</si>
  <si>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</si>
  <si>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</si>
  <si>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</si>
  <si>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</si>
  <si>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</si>
  <si>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</si>
  <si>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</si>
  <si>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</si>
  <si>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</si>
  <si>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</si>
  <si>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</si>
  <si>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</si>
  <si>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</si>
  <si>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</si>
  <si>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</si>
  <si>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</si>
  <si>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</si>
  <si>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</si>
  <si>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</si>
  <si>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</si>
  <si>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</si>
  <si>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</si>
  <si>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</si>
  <si>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</si>
  <si>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</si>
  <si>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</si>
  <si>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</si>
  <si>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</si>
  <si>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</si>
  <si>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</si>
  <si>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</si>
  <si>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</si>
  <si>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</si>
  <si>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</si>
  <si>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</si>
  <si>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</si>
  <si>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</si>
  <si>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</si>
  <si>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</si>
  <si>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</si>
  <si>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</si>
  <si>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</si>
  <si>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</si>
  <si>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</si>
  <si>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</si>
  <si>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</si>
  <si>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</si>
  <si>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</si>
  <si>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</si>
  <si>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</si>
  <si>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</si>
  <si>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</si>
  <si>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</si>
  <si>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</si>
  <si>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</si>
  <si>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</si>
  <si>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</si>
  <si>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</si>
  <si>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</si>
  <si>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</si>
  <si>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</si>
  <si>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</si>
  <si>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</si>
  <si>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</si>
  <si>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</si>
  <si>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</si>
  <si>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</si>
  <si>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</si>
  <si>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</si>
  <si>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</si>
  <si>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</si>
  <si>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</si>
  <si>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</si>
  <si>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</si>
  <si>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</si>
  <si>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</si>
  <si>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</si>
  <si>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</si>
  <si>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</si>
  <si>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</si>
  <si>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</si>
  <si>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</si>
  <si>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</si>
  <si>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</si>
  <si>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</si>
  <si>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</si>
  <si>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</si>
  <si>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</si>
  <si>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</si>
  <si>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</si>
  <si>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</si>
  <si>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</si>
  <si>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</si>
  <si>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</si>
  <si>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</si>
  <si>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</si>
  <si>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</si>
  <si>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</si>
  <si>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</si>
  <si>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</si>
  <si>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</si>
  <si>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</si>
  <si>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</si>
  <si>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</si>
  <si>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</si>
  <si>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</si>
  <si>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</si>
  <si>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</si>
  <si>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</si>
  <si>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</si>
  <si>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</si>
  <si>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</si>
  <si>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</si>
  <si>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</si>
  <si>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</si>
  <si>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</si>
  <si>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</si>
  <si>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</si>
  <si>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</si>
  <si>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</si>
  <si>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</si>
  <si>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</si>
  <si>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</si>
  <si>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</si>
  <si>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</si>
  <si>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</si>
  <si>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</si>
  <si>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</si>
  <si>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</si>
  <si>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</si>
  <si>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</si>
  <si>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</si>
  <si>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</si>
  <si>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</si>
  <si>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</si>
  <si>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</si>
  <si>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</si>
  <si>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</si>
  <si>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</si>
  <si>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</si>
  <si>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</si>
  <si>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</si>
  <si>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</si>
  <si>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</si>
  <si>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</si>
  <si>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</si>
  <si>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</si>
  <si>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</si>
  <si>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</si>
  <si>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</si>
  <si>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</si>
  <si>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</si>
  <si>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</si>
  <si>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</si>
  <si>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</si>
  <si>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</si>
  <si>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</si>
  <si>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</si>
  <si>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</si>
  <si>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</si>
  <si>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</si>
  <si>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</si>
  <si>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</si>
  <si>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</si>
  <si>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</si>
  <si>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</si>
  <si>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</si>
  <si>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</si>
  <si>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</si>
  <si>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</si>
  <si>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</si>
  <si>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</si>
  <si>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</si>
  <si>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</si>
  <si>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</si>
  <si>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</si>
  <si>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</si>
  <si>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</si>
  <si>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</si>
  <si>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</si>
  <si>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</si>
  <si>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</si>
  <si>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</si>
  <si>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</si>
  <si>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</si>
  <si>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</si>
  <si>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</si>
  <si>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</si>
  <si>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</si>
  <si>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</si>
  <si>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</si>
  <si>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</si>
  <si>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</si>
  <si>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</si>
  <si>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</si>
  <si>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</si>
  <si>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</si>
  <si>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</si>
  <si>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</si>
  <si>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</si>
  <si>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</si>
  <si>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</si>
  <si>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</si>
  <si>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</si>
  <si>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</si>
  <si>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</si>
  <si>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</si>
  <si>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</si>
  <si>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</si>
  <si>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</si>
  <si>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</si>
  <si>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</si>
  <si>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</si>
  <si>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</si>
  <si>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</si>
  <si>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</si>
  <si>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</si>
  <si>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</si>
  <si>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</si>
  <si>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</si>
  <si>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</si>
  <si>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</si>
  <si>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</si>
  <si>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</si>
  <si>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</si>
  <si>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</si>
  <si>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</si>
  <si>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</si>
  <si>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</si>
  <si>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</si>
  <si>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</si>
  <si>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</si>
  <si>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</si>
  <si>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</si>
  <si>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</si>
  <si>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</si>
  <si>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</si>
  <si>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</si>
  <si>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</si>
  <si>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</si>
  <si>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</si>
  <si>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</si>
  <si>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</si>
  <si>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</si>
  <si>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</si>
  <si>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</si>
  <si>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</si>
  <si>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</si>
  <si>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</si>
  <si>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</si>
  <si>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</si>
  <si>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</si>
  <si>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</si>
  <si>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</si>
  <si>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</si>
  <si>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</si>
  <si>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</si>
  <si>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</si>
  <si>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</si>
  <si>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</si>
  <si>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</si>
  <si>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</si>
  <si>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</si>
  <si>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</si>
  <si>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</si>
  <si>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</si>
  <si>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</si>
  <si>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</si>
  <si>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</si>
  <si>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</si>
  <si>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</si>
  <si>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</si>
  <si>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</si>
  <si>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</si>
  <si>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</si>
  <si>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</si>
  <si>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</si>
  <si>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</si>
  <si>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</si>
  <si>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</si>
  <si>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</si>
  <si>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</si>
  <si>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</si>
  <si>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</si>
  <si>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</si>
  <si>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</si>
  <si>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</si>
  <si>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</si>
  <si>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</si>
  <si>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</si>
  <si>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</si>
  <si>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</si>
  <si>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</si>
  <si>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</si>
  <si>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</si>
  <si>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</si>
  <si>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</si>
  <si>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</si>
  <si>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</si>
  <si>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</si>
  <si>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</si>
  <si>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</si>
  <si>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</si>
  <si>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</si>
  <si>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</si>
  <si>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</si>
  <si>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</si>
  <si>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</si>
  <si>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</si>
  <si>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</si>
  <si>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</si>
  <si>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</si>
  <si>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</si>
  <si>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</si>
  <si>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</si>
  <si>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</si>
  <si>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</si>
  <si>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</si>
  <si>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</si>
  <si>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</si>
  <si>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</si>
  <si>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</si>
  <si>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</si>
  <si>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</si>
  <si>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</si>
  <si>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</si>
  <si>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</si>
  <si>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</si>
  <si>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</si>
  <si>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</si>
  <si>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</si>
  <si>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</si>
  <si>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</si>
  <si>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</si>
  <si>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</si>
  <si>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</si>
  <si>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</si>
  <si>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</si>
  <si>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</si>
  <si>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</si>
  <si>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</si>
  <si>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</si>
  <si>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</si>
  <si>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</si>
  <si>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</si>
  <si>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</si>
  <si>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</si>
  <si>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</si>
  <si>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</si>
  <si>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</si>
  <si>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</si>
  <si>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</si>
  <si>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</si>
  <si>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</si>
  <si>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</si>
  <si>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</si>
  <si>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</si>
  <si>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</si>
  <si>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</si>
  <si>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</si>
  <si>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</si>
  <si>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</si>
  <si>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</si>
  <si>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</si>
  <si>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</si>
  <si>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</si>
  <si>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</si>
  <si>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</si>
  <si>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</si>
  <si>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</si>
  <si>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</si>
  <si>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</si>
  <si>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</si>
  <si>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</si>
  <si>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</si>
  <si>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</si>
  <si>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</si>
  <si>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</si>
  <si>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</si>
  <si>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</si>
  <si>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</si>
  <si>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</si>
  <si>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</si>
  <si>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</si>
  <si>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</si>
  <si>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</si>
  <si>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</si>
  <si>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</si>
  <si>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</si>
  <si>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</si>
  <si>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</si>
  <si>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</si>
  <si>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</si>
  <si>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</si>
  <si>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</si>
  <si>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</si>
  <si>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</si>
  <si>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</si>
  <si>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</si>
  <si>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</si>
  <si>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</si>
  <si>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</si>
  <si>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</si>
  <si>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</si>
  <si>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</si>
  <si>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</si>
  <si>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</si>
  <si>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</si>
  <si>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</si>
  <si>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</si>
  <si>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</si>
  <si>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</si>
  <si>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</si>
  <si>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</si>
  <si>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</si>
  <si>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</si>
  <si>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</si>
  <si>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</si>
  <si>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</si>
  <si>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</si>
  <si>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</si>
  <si>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</si>
  <si>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</si>
  <si>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</si>
  <si>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</si>
  <si>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</si>
  <si>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</si>
  <si>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</si>
  <si>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</si>
  <si>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</si>
  <si>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</si>
  <si>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</si>
  <si>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</si>
  <si>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</si>
  <si>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</si>
  <si>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</si>
  <si>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</si>
  <si>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</si>
  <si>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</si>
  <si>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</si>
  <si>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</si>
  <si>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</si>
  <si>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</si>
  <si>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</si>
  <si>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</si>
  <si>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</si>
  <si>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</si>
  <si>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</si>
  <si>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</si>
  <si>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</si>
  <si>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</si>
  <si>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</si>
  <si>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</si>
  <si>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</si>
  <si>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</si>
  <si>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</si>
  <si>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</si>
  <si>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</si>
  <si>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</si>
  <si>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</si>
  <si>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</si>
  <si>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</si>
  <si>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</si>
  <si>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</si>
  <si>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</si>
  <si>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</si>
  <si>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</si>
  <si>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</si>
  <si>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</si>
  <si>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</si>
  <si>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</si>
  <si>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</si>
  <si>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</si>
  <si>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</si>
  <si>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</si>
  <si>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</si>
  <si>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</si>
  <si>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</si>
  <si>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</si>
  <si>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</si>
  <si>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</si>
  <si>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</si>
  <si>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</si>
  <si>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</si>
  <si>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</si>
  <si>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</si>
  <si>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</si>
  <si>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</si>
  <si>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</si>
  <si>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</si>
  <si>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</si>
  <si>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</si>
  <si>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</si>
  <si>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</si>
  <si>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</si>
  <si>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</si>
  <si>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</si>
  <si>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</si>
  <si>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</si>
  <si>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</si>
  <si>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</si>
  <si>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</si>
  <si>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</si>
  <si>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</si>
  <si>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</si>
  <si>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</si>
  <si>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</si>
  <si>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</si>
  <si>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</si>
  <si>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</si>
  <si>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</si>
  <si>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</si>
  <si>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</si>
  <si>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</si>
  <si>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</si>
  <si>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</si>
  <si>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</si>
  <si>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</si>
  <si>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</si>
  <si>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</si>
  <si>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</si>
  <si>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</si>
  <si>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</si>
  <si>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</si>
  <si>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</si>
  <si>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</si>
  <si>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</si>
  <si>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</si>
  <si>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</si>
  <si>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</si>
  <si>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</si>
  <si>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</si>
  <si>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</si>
  <si>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</si>
  <si>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</si>
  <si>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</si>
  <si>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</si>
  <si>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</si>
  <si>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</si>
  <si>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</si>
  <si>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</si>
  <si>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</si>
  <si>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</si>
  <si>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</si>
  <si>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</si>
  <si>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</si>
  <si>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</si>
  <si>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</si>
  <si>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</si>
  <si>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</si>
  <si>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</si>
  <si>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</si>
  <si>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</si>
  <si>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</si>
  <si>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</si>
  <si>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</si>
  <si>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</si>
  <si>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</si>
  <si>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</si>
  <si>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</si>
  <si>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</si>
  <si>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</si>
  <si>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</si>
  <si>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</si>
  <si>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</si>
  <si>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</si>
  <si>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</si>
  <si>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</si>
  <si>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</si>
  <si>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</si>
  <si>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</si>
  <si>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</si>
  <si>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</si>
  <si>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</si>
  <si>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</si>
  <si>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</si>
  <si>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</si>
  <si>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</si>
  <si>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</si>
  <si>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</si>
  <si>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</si>
  <si>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</si>
  <si>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</si>
  <si>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</si>
  <si>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</si>
  <si>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</si>
  <si>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</si>
  <si>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</si>
  <si>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</si>
  <si>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</si>
  <si>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</si>
  <si>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</si>
  <si>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</si>
  <si>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</si>
  <si>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</si>
  <si>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</si>
  <si>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</si>
  <si>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</si>
  <si>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</si>
  <si>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</si>
  <si>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</si>
  <si>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</si>
  <si>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</si>
  <si>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</si>
  <si>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</si>
  <si>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</si>
  <si>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</si>
  <si>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</si>
  <si>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</si>
  <si>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</si>
  <si>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</si>
  <si>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</si>
  <si>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</si>
  <si>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</si>
  <si>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</si>
  <si>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</si>
  <si>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</si>
  <si>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</si>
  <si>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</si>
  <si>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</si>
  <si>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</si>
  <si>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</si>
  <si>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</si>
  <si>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</si>
  <si>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</si>
  <si>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</si>
  <si>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</si>
  <si>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</si>
  <si>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</si>
  <si>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</si>
  <si>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</si>
  <si>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</si>
  <si>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</si>
  <si>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</si>
  <si>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</si>
  <si>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</si>
  <si>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</si>
  <si>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</si>
  <si>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</si>
  <si>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</si>
  <si>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</si>
  <si>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</si>
  <si>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</si>
  <si>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</si>
  <si>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</si>
  <si>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</si>
  <si>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</si>
  <si>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</si>
  <si>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</si>
  <si>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</si>
  <si>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</si>
  <si>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</si>
  <si>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</si>
  <si>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</si>
  <si>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</si>
  <si>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</si>
  <si>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</si>
  <si>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</si>
  <si>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</si>
  <si>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</si>
  <si>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</si>
  <si>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</si>
  <si>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</si>
  <si>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</si>
  <si>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</si>
  <si>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</si>
  <si>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</si>
  <si>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</si>
  <si>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</si>
  <si>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</si>
  <si>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</si>
  <si>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</si>
  <si>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</si>
  <si>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</si>
  <si>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</si>
  <si>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</si>
  <si>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</si>
  <si>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</si>
  <si>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</si>
  <si>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</si>
  <si>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</si>
  <si>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</si>
  <si>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</si>
  <si>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</si>
  <si>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</si>
  <si>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</si>
  <si>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</si>
  <si>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</si>
  <si>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</si>
  <si>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</si>
  <si>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</si>
  <si>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</si>
  <si>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</si>
  <si>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</si>
  <si>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</si>
  <si>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</si>
  <si>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</si>
  <si>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</si>
  <si>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</si>
  <si>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</si>
  <si>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</si>
  <si>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</si>
  <si>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</si>
  <si>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</si>
  <si>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</si>
  <si>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</si>
  <si>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</si>
  <si>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</si>
  <si>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</si>
  <si>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</si>
  <si>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</si>
  <si>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</si>
  <si>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</si>
  <si>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</si>
  <si>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</si>
  <si>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</si>
  <si>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</si>
  <si>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</si>
  <si>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</si>
  <si>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</si>
  <si>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</si>
  <si>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</si>
  <si>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</si>
  <si>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</si>
  <si>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</si>
  <si>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</si>
  <si>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</si>
  <si>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</si>
  <si>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</si>
  <si>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</si>
  <si>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</si>
  <si>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</si>
  <si>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</si>
  <si>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</si>
  <si>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</si>
  <si>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</si>
  <si>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</si>
  <si>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</si>
  <si>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</si>
  <si>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</si>
  <si>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</si>
  <si>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</si>
  <si>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</si>
  <si>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</si>
  <si>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</si>
  <si>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</si>
  <si>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</si>
  <si>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</si>
  <si>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</si>
  <si>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</si>
  <si>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</si>
  <si>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</si>
  <si>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</si>
  <si>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</si>
  <si>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</si>
  <si>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</si>
  <si>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</si>
  <si>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</si>
  <si>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</si>
  <si>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</si>
  <si>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</si>
  <si>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</si>
  <si>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</si>
  <si>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</si>
  <si>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</si>
  <si>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</si>
  <si>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</si>
  <si>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</si>
  <si>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</si>
  <si>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</si>
  <si>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</si>
  <si>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</si>
  <si>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</si>
  <si>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</si>
  <si>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</si>
  <si>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</si>
  <si>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</si>
  <si>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</si>
  <si>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</si>
  <si>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</si>
  <si>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</si>
  <si>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</si>
  <si>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</si>
  <si>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</si>
  <si>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</si>
  <si>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</si>
  <si>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</si>
  <si>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</si>
  <si>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</si>
  <si>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</si>
  <si>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</si>
  <si>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</si>
  <si>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</si>
  <si>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</si>
  <si>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</si>
  <si>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</si>
  <si>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</si>
  <si>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</si>
  <si>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</si>
  <si>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</si>
  <si>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</si>
  <si>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</si>
  <si>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</si>
  <si>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</si>
  <si>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</si>
  <si>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</si>
  <si>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</si>
  <si>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</si>
  <si>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</si>
  <si>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</si>
  <si>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</si>
  <si>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</si>
  <si>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</si>
  <si>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</si>
  <si>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</si>
  <si>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</si>
  <si>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</si>
  <si>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</si>
  <si>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</si>
  <si>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</si>
  <si>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</si>
  <si>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</si>
  <si>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</si>
  <si>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</si>
  <si>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</si>
  <si>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</si>
  <si>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</si>
  <si>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</si>
  <si>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</si>
  <si>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</si>
  <si>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</si>
  <si>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</si>
  <si>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</si>
  <si>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</si>
  <si>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</si>
  <si>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</si>
  <si>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</si>
  <si>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</si>
  <si>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</si>
  <si>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</si>
  <si>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</si>
  <si>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</si>
  <si>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</si>
  <si>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</si>
  <si>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</si>
  <si>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</si>
  <si>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</si>
  <si>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</si>
  <si>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</si>
  <si>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</si>
  <si>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</si>
  <si>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</si>
  <si>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</si>
  <si>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</si>
  <si>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</si>
  <si>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</si>
  <si>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</si>
  <si>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</si>
  <si>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</si>
  <si>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</si>
  <si>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</si>
  <si>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</si>
  <si>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</si>
  <si>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</si>
  <si>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</si>
  <si>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</si>
  <si>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</si>
  <si>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</si>
  <si>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</si>
  <si>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</si>
  <si>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</si>
  <si>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</si>
  <si>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</si>
  <si>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</si>
  <si>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</si>
  <si>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</si>
  <si>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</si>
  <si>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</si>
  <si>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</si>
  <si>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</si>
  <si>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</si>
  <si>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</si>
  <si>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</si>
  <si>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</si>
  <si>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</si>
  <si>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</si>
  <si>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</si>
  <si>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</si>
  <si>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</si>
  <si>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</si>
  <si>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</si>
  <si>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</si>
  <si>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</si>
  <si>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</si>
  <si>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</si>
  <si>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</si>
  <si>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</si>
  <si>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</si>
  <si>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</si>
  <si>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</si>
  <si>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</si>
  <si>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</si>
  <si>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</si>
  <si>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</si>
  <si>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</si>
  <si>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</si>
  <si>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</si>
  <si>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</si>
  <si>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</si>
  <si>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</si>
  <si>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</si>
  <si>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</si>
  <si>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</si>
  <si>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</si>
  <si>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</si>
  <si>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</si>
  <si>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</si>
  <si>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</si>
  <si>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</si>
  <si>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</si>
  <si>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</si>
  <si>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</si>
  <si>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</si>
  <si>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</si>
  <si>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</si>
  <si>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</si>
  <si>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</si>
  <si>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</si>
  <si>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</si>
  <si>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</si>
  <si>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</si>
  <si>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</si>
  <si>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</si>
  <si>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</si>
  <si>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</si>
  <si>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</si>
  <si>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</si>
  <si>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</si>
  <si>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</si>
  <si>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</si>
  <si>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</si>
  <si>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</si>
  <si>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</si>
  <si>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</si>
  <si>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</si>
  <si>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</si>
  <si>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</si>
  <si>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</si>
  <si>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</si>
  <si>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</si>
  <si>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</si>
  <si>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</si>
  <si>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</si>
  <si>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</si>
  <si>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</si>
  <si>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</si>
  <si>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</si>
  <si>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</si>
  <si>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</si>
  <si>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</si>
  <si>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</si>
  <si>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</si>
  <si>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</si>
  <si>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</si>
  <si>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</si>
  <si>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</si>
  <si>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</si>
  <si>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</si>
  <si>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</si>
  <si>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</si>
  <si>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</si>
  <si>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</si>
  <si>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</si>
  <si>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</si>
  <si>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</si>
  <si>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</si>
  <si>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</si>
  <si>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</si>
  <si>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</si>
  <si>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</si>
  <si>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</si>
  <si>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</si>
  <si>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</si>
  <si>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</si>
  <si>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</si>
  <si>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</si>
  <si>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</si>
  <si>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</si>
  <si>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</si>
  <si>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</si>
  <si>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</si>
  <si>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</si>
  <si>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</si>
  <si>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</si>
  <si>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</si>
  <si>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</si>
  <si>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</si>
  <si>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</si>
  <si>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</si>
  <si>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</si>
  <si>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</si>
  <si>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</si>
  <si>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</si>
  <si>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</si>
  <si>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</si>
  <si>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</si>
  <si>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</si>
  <si>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</si>
  <si>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</si>
  <si>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</si>
  <si>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</si>
  <si>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</si>
  <si>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</si>
  <si>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</si>
  <si>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</si>
  <si>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</si>
  <si>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</si>
  <si>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</si>
  <si>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</si>
  <si>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</si>
  <si>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</si>
  <si>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</si>
  <si>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</si>
  <si>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</si>
  <si>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</si>
  <si>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</si>
  <si>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</si>
  <si>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</si>
  <si>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</si>
  <si>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</si>
  <si>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</si>
  <si>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</si>
  <si>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</si>
  <si>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</si>
  <si>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</si>
  <si>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</si>
  <si>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</si>
  <si>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</si>
  <si>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</si>
  <si>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</si>
  <si>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</si>
  <si>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</si>
  <si>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</si>
  <si>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</si>
  <si>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</si>
  <si>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</si>
  <si>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</si>
  <si>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</si>
  <si>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</si>
  <si>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</si>
  <si>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</si>
  <si>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</si>
  <si>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</si>
  <si>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</si>
  <si>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</si>
  <si>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</si>
  <si>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</si>
  <si>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</si>
  <si>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</si>
  <si>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</si>
  <si>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</si>
  <si>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</si>
  <si>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</si>
  <si>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</si>
  <si>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</si>
  <si>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</si>
  <si>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</si>
  <si>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</si>
  <si>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</si>
  <si>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</si>
  <si>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</si>
  <si>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</si>
  <si>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</si>
  <si>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</si>
  <si>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</si>
  <si>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</si>
  <si>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</si>
  <si>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</si>
  <si>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</si>
  <si>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</si>
  <si>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</si>
  <si>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</si>
  <si>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</si>
  <si>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</si>
  <si>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</si>
  <si>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</si>
  <si>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</si>
  <si>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</si>
  <si>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</si>
  <si>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</si>
  <si>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</si>
  <si>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</si>
  <si>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</si>
  <si>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</si>
  <si>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</si>
  <si>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</si>
  <si>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</si>
  <si>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</si>
  <si>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</si>
  <si>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</si>
  <si>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</si>
  <si>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</si>
  <si>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</si>
  <si>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</si>
  <si>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</si>
  <si>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</si>
  <si>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</si>
  <si>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</si>
  <si>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</si>
  <si>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</si>
  <si>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</si>
  <si>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</si>
  <si>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</si>
  <si>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</si>
  <si>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</si>
  <si>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</si>
  <si>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</si>
  <si>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</si>
  <si>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</si>
  <si>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</si>
  <si>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</si>
  <si>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</si>
  <si>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</si>
  <si>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</si>
  <si>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</si>
  <si>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</si>
  <si>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</si>
  <si>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</si>
  <si>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</si>
  <si>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</si>
  <si>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</si>
  <si>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</si>
  <si>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</si>
  <si>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</si>
  <si>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</si>
  <si>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</si>
  <si>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</si>
  <si>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</si>
  <si>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</si>
  <si>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</si>
  <si>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</si>
  <si>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</si>
  <si>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</si>
  <si>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</si>
  <si>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</si>
  <si>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</si>
  <si>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</si>
  <si>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</si>
  <si>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</si>
  <si>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</si>
  <si>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</si>
  <si>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</si>
  <si>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</si>
  <si>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</si>
  <si>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</si>
  <si>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</si>
  <si>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</si>
  <si>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</si>
  <si>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</si>
  <si>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</si>
  <si>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</si>
  <si>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</si>
  <si>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</si>
  <si>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</si>
  <si>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</si>
  <si>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</si>
  <si>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</si>
  <si>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</si>
  <si>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</si>
  <si>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</si>
  <si>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</si>
  <si>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</si>
  <si>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</si>
  <si>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</si>
  <si>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</si>
  <si>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</si>
  <si>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</si>
  <si>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</si>
  <si>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</si>
  <si>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</si>
  <si>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</si>
  <si>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</si>
  <si>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</si>
  <si>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</si>
  <si>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</si>
  <si>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</si>
  <si>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</si>
  <si>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</si>
  <si>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</si>
  <si>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</si>
  <si>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</si>
  <si>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</si>
  <si>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</si>
  <si>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</si>
  <si>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</si>
  <si>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</si>
  <si>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</si>
  <si>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</si>
  <si>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</si>
  <si>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</si>
  <si>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</si>
  <si>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</si>
  <si>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</si>
  <si>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</si>
  <si>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</si>
  <si>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</si>
  <si>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</si>
  <si>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</si>
  <si>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</si>
  <si>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</si>
  <si>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</si>
  <si>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</si>
  <si>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</si>
  <si>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</si>
  <si>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</si>
  <si>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</si>
  <si>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</si>
  <si>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</si>
  <si>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</si>
  <si>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</si>
  <si>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</si>
  <si>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</si>
  <si>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</si>
  <si>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</si>
  <si>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</si>
  <si>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</si>
  <si>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</si>
  <si>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</si>
  <si>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</si>
  <si>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</si>
  <si>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</si>
  <si>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</si>
  <si>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</si>
  <si>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</si>
  <si>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</si>
  <si>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</si>
  <si>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</si>
  <si>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</si>
  <si>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</si>
  <si>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</si>
  <si>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</si>
  <si>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</si>
  <si>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</si>
  <si>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</si>
  <si>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</si>
  <si>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</si>
  <si>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</si>
  <si>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</si>
  <si>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</si>
  <si>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</si>
  <si>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</si>
  <si>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</si>
  <si>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</si>
  <si>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</si>
  <si>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</si>
  <si>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</si>
  <si>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</si>
  <si>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</si>
  <si>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</si>
  <si>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</si>
  <si>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</si>
  <si>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</si>
  <si>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</si>
  <si>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</si>
  <si>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</si>
  <si>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</si>
  <si>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</si>
  <si>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</si>
  <si>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</si>
  <si>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</si>
  <si>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</si>
  <si>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</si>
  <si>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</si>
  <si>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</si>
  <si>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</si>
  <si>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</si>
  <si>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</si>
  <si>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</si>
  <si>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</si>
  <si>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</si>
  <si>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</si>
  <si>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</si>
  <si>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</si>
  <si>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</si>
  <si>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</si>
  <si>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</si>
  <si>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</si>
  <si>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</si>
  <si>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</si>
  <si>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</si>
  <si>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</si>
  <si>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</si>
  <si>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</si>
  <si>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</si>
  <si>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</si>
  <si>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</si>
  <si>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</si>
  <si>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</si>
  <si>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</si>
  <si>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</si>
  <si>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</si>
  <si>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</si>
  <si>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</si>
  <si>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</si>
  <si>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</si>
  <si>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</si>
  <si>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</si>
  <si>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</si>
  <si>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</si>
  <si>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</si>
  <si>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</si>
  <si>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</si>
  <si>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</si>
  <si>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</si>
  <si>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</si>
  <si>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</si>
  <si>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</si>
  <si>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</si>
  <si>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</si>
  <si>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</si>
  <si>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</si>
  <si>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</si>
  <si>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</si>
  <si>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</si>
  <si>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</si>
  <si>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</si>
  <si>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</si>
  <si>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</si>
  <si>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</si>
  <si>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</si>
  <si>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</si>
  <si>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</si>
  <si>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</si>
  <si>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</si>
  <si>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</si>
  <si>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</si>
  <si>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</si>
  <si>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</si>
  <si>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</si>
  <si>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</si>
  <si>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</si>
  <si>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</si>
  <si>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</si>
  <si>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</si>
  <si>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</si>
  <si>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</si>
  <si>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</si>
  <si>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</si>
  <si>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</si>
  <si>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</si>
  <si>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</si>
  <si>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</si>
  <si>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</si>
  <si>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</si>
  <si>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</si>
  <si>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</si>
  <si>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</si>
  <si>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</si>
  <si>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</si>
  <si>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</si>
  <si>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</si>
  <si>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</si>
  <si>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</si>
  <si>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</si>
  <si>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</si>
  <si>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</si>
  <si>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</si>
  <si>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</si>
  <si>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</si>
  <si>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</si>
  <si>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</si>
  <si>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</si>
  <si>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</si>
  <si>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</si>
  <si>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</si>
  <si>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</si>
  <si>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</si>
  <si>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</si>
  <si>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</si>
  <si>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</si>
  <si>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</si>
  <si>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</si>
  <si>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</si>
  <si>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</si>
  <si>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</si>
  <si>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</si>
  <si>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</si>
  <si>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</si>
  <si>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</si>
  <si>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</si>
  <si>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</si>
  <si>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</si>
  <si>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</si>
  <si>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</si>
  <si>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</si>
  <si>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</si>
  <si>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</si>
  <si>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</si>
  <si>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</si>
  <si>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</si>
  <si>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</si>
  <si>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</si>
  <si>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</si>
  <si>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</si>
  <si>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</si>
  <si>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</si>
  <si>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</si>
  <si>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</si>
  <si>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</si>
  <si>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</si>
  <si>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</si>
  <si>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</si>
  <si>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</si>
  <si>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</si>
  <si>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</si>
  <si>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</si>
  <si>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</si>
  <si>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</si>
  <si>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</si>
  <si>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</si>
  <si>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</si>
  <si>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</si>
  <si>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</si>
  <si>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</si>
  <si>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</si>
  <si>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</si>
  <si>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</si>
  <si>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</si>
  <si>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</si>
  <si>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</si>
  <si>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</si>
  <si>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</si>
  <si>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</si>
  <si>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</si>
  <si>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</si>
  <si>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</si>
  <si>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</si>
  <si>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</si>
  <si>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</si>
  <si>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</si>
  <si>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</si>
  <si>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</si>
  <si>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</si>
  <si>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</si>
  <si>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</si>
  <si>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</si>
  <si>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</si>
  <si>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</si>
  <si>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</si>
  <si>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</si>
  <si>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</si>
  <si>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</si>
  <si>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</si>
  <si>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</si>
  <si>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</si>
  <si>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</si>
  <si>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</si>
  <si>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</si>
  <si>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</si>
  <si>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</si>
  <si>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</si>
  <si>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</si>
  <si>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</si>
  <si>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</si>
  <si>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</si>
  <si>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</si>
  <si>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</si>
  <si>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</si>
  <si>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</si>
  <si>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</si>
  <si>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</si>
  <si>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</si>
  <si>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</si>
  <si>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</si>
  <si>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</si>
  <si>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</si>
  <si>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</si>
  <si>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</si>
  <si>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</si>
  <si>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</si>
  <si>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</si>
  <si>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</si>
  <si>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</si>
  <si>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</si>
  <si>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</si>
  <si>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</si>
  <si>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</si>
  <si>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</si>
  <si>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</si>
  <si>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</si>
  <si>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</si>
  <si>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</si>
  <si>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</si>
  <si>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</si>
  <si>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</si>
  <si>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</si>
  <si>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</si>
  <si>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</si>
  <si>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</si>
  <si>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</si>
  <si>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</si>
  <si>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</si>
  <si>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</si>
  <si>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</si>
  <si>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</si>
  <si>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</si>
  <si>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</si>
  <si>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</si>
  <si>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</si>
  <si>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</si>
  <si>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</si>
  <si>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</si>
  <si>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</si>
  <si>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</si>
  <si>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</si>
  <si>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</si>
  <si>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</si>
  <si>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</si>
  <si>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</si>
  <si>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</si>
  <si>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</si>
  <si>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</si>
  <si>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</si>
  <si>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</si>
  <si>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</si>
  <si>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</si>
  <si>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</si>
  <si>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</si>
  <si>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</si>
  <si>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</si>
  <si>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</si>
  <si>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</si>
  <si>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</si>
  <si>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</si>
  <si>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</si>
  <si>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</si>
  <si>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</si>
  <si>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</si>
  <si>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</si>
  <si>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</si>
  <si>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</si>
  <si>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</si>
  <si>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</si>
  <si>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</si>
  <si>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</si>
  <si>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</si>
  <si>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</si>
  <si>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</si>
  <si>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</si>
  <si>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</si>
  <si>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</si>
  <si>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</si>
  <si>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</si>
  <si>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</si>
  <si>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</si>
  <si>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</si>
  <si>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</si>
  <si>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</si>
  <si>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</si>
  <si>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</si>
  <si>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</si>
  <si>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</si>
  <si>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</si>
  <si>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</si>
  <si>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</si>
  <si>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</si>
  <si>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</si>
  <si>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</si>
  <si>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</si>
  <si>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</si>
  <si>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</si>
  <si>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</si>
  <si>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</si>
  <si>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</si>
  <si>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</si>
  <si>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</si>
  <si>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</si>
  <si>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</si>
  <si>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</si>
  <si>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</si>
  <si>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</si>
  <si>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</si>
  <si>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</si>
  <si>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</si>
  <si>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</si>
  <si>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</si>
  <si>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</si>
  <si>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</si>
  <si>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</si>
  <si>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</si>
  <si>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</si>
  <si>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</si>
  <si>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</si>
  <si>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</si>
  <si>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</si>
  <si>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</si>
  <si>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</si>
  <si>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</si>
  <si>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</si>
  <si>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</si>
  <si>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</si>
  <si>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</si>
  <si>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</si>
  <si>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</si>
  <si>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</si>
  <si>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</si>
  <si>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</si>
  <si>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</si>
  <si>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</si>
  <si>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</si>
  <si>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</si>
  <si>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</si>
  <si>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</si>
  <si>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</si>
  <si>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</si>
  <si>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</si>
  <si>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</si>
  <si>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</si>
  <si>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</si>
  <si>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</si>
  <si>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</si>
  <si>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</si>
  <si>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</si>
  <si>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</si>
  <si>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</si>
  <si>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</si>
  <si>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</si>
  <si>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</si>
  <si>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</si>
  <si>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</si>
  <si>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</si>
  <si>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</si>
  <si>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</si>
  <si>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</si>
  <si>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</si>
  <si>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</si>
  <si>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</si>
  <si>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</si>
  <si>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</si>
  <si>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</si>
  <si>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</si>
  <si>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</si>
  <si>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</si>
  <si>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</si>
  <si>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</si>
  <si>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</si>
  <si>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</si>
  <si>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</si>
  <si>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</si>
  <si>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</si>
  <si>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</si>
  <si>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</si>
  <si>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</si>
  <si>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</si>
  <si>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</si>
  <si>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</si>
  <si>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</si>
  <si>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</si>
  <si>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</si>
  <si>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</si>
  <si>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</si>
  <si>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</si>
  <si>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</si>
  <si>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</si>
  <si>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</si>
  <si>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</si>
  <si>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</si>
  <si>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</si>
  <si>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</si>
  <si>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</si>
  <si>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</si>
  <si>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</si>
  <si>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</si>
  <si>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</si>
  <si>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</si>
  <si>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</si>
  <si>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</si>
  <si>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</si>
  <si>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</si>
  <si>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</si>
  <si>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</si>
  <si>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</si>
  <si>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</si>
  <si>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</si>
  <si>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</si>
  <si>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</si>
  <si>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</si>
  <si>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</si>
  <si>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</si>
  <si>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</si>
  <si>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</si>
  <si>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</si>
  <si>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</si>
  <si>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</si>
  <si>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</si>
  <si>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</si>
  <si>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</si>
  <si>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</si>
  <si>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</si>
  <si>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</si>
  <si>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</si>
  <si>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</si>
  <si>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</si>
  <si>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</si>
  <si>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</si>
  <si>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</si>
  <si>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</si>
  <si>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</si>
  <si>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</si>
  <si>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</si>
  <si>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</si>
  <si>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</si>
  <si>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</si>
  <si>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</si>
  <si>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</si>
  <si>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</si>
  <si>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</si>
  <si>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</si>
  <si>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</si>
  <si>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</si>
  <si>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</si>
  <si>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</si>
  <si>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</si>
  <si>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</si>
  <si>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</si>
  <si>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</si>
  <si>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</si>
  <si>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</si>
  <si>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</si>
  <si>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</si>
  <si>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</si>
  <si>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</si>
  <si>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</si>
  <si>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</si>
  <si>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</si>
  <si>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</si>
  <si>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</si>
  <si>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</si>
  <si>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</si>
  <si>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</si>
  <si>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</si>
  <si>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</si>
  <si>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</si>
  <si>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</si>
  <si>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</si>
  <si>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</si>
  <si>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</si>
  <si>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</si>
  <si>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</si>
  <si>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</si>
  <si>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</si>
  <si>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</si>
  <si>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</si>
  <si>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</si>
  <si>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</si>
  <si>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</si>
  <si>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</si>
  <si>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</si>
  <si>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</si>
  <si>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</si>
  <si>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</si>
  <si>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</si>
  <si>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</si>
  <si>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</si>
  <si>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</si>
  <si>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</si>
  <si>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</si>
  <si>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</si>
  <si>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</si>
  <si>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</si>
  <si>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</si>
  <si>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</si>
  <si>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</si>
  <si>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</si>
  <si>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</si>
  <si>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</si>
  <si>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</si>
  <si>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</si>
  <si>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</si>
  <si>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</si>
  <si>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</si>
  <si>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</si>
  <si>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</si>
  <si>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</si>
  <si>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</si>
  <si>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</si>
  <si>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</si>
  <si>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</si>
  <si>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</si>
  <si>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</si>
  <si>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</si>
  <si>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</si>
  <si>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</si>
  <si>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</si>
  <si>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</si>
  <si>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</si>
  <si>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</si>
  <si>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</si>
  <si>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</si>
  <si>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</si>
  <si>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</si>
  <si>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</si>
  <si>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</si>
  <si>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</si>
  <si>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</si>
  <si>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</si>
  <si>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</si>
  <si>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</si>
  <si>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</si>
  <si>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</si>
  <si>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</si>
  <si>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</si>
  <si>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</si>
  <si>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</si>
  <si>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</si>
  <si>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</si>
  <si>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</si>
  <si>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</si>
  <si>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</si>
  <si>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</si>
  <si>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</si>
  <si>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</si>
  <si>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</si>
  <si>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</si>
  <si>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</si>
  <si>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</si>
  <si>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</si>
  <si>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</si>
  <si>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</si>
  <si>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</si>
  <si>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</si>
  <si>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</si>
  <si>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</si>
  <si>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</si>
  <si>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</si>
  <si>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</si>
  <si>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</si>
  <si>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</si>
  <si>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</si>
  <si>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</si>
  <si>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</si>
  <si>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</si>
  <si>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</si>
  <si>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</si>
  <si>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</si>
  <si>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</si>
  <si>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</si>
  <si>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</si>
  <si>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</si>
  <si>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</si>
  <si>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</si>
  <si>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</si>
  <si>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</si>
  <si>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</si>
  <si>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</si>
  <si>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</si>
  <si>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</si>
  <si>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</si>
  <si>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</si>
  <si>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</si>
  <si>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</si>
  <si>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</si>
  <si>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</si>
  <si>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</si>
  <si>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</si>
  <si>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</si>
  <si>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</si>
  <si>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</si>
  <si>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</si>
  <si>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</si>
  <si>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</si>
  <si>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</si>
  <si>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</si>
  <si>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</si>
  <si>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</si>
  <si>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</si>
  <si>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</si>
  <si>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</si>
  <si>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</si>
  <si>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</si>
  <si>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</si>
  <si>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</si>
  <si>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</si>
  <si>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</si>
  <si>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</si>
  <si>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</si>
  <si>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</si>
  <si>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</si>
  <si>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</si>
  <si>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</si>
  <si>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</si>
  <si>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</si>
  <si>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</si>
  <si>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</si>
  <si>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</si>
  <si>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</si>
  <si>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</si>
  <si>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</si>
  <si>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</si>
  <si>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</si>
  <si>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</si>
  <si>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</si>
  <si>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</si>
  <si>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</si>
  <si>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</si>
  <si>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</si>
  <si>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</si>
  <si>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</si>
  <si>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</si>
  <si>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</si>
  <si>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</si>
  <si>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</si>
  <si>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</si>
  <si>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</si>
  <si>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</si>
  <si>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</si>
  <si>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</si>
  <si>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</si>
  <si>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</si>
  <si>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</si>
  <si>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</si>
  <si>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</si>
  <si>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</si>
  <si>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</si>
  <si>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</si>
  <si>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</si>
  <si>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</si>
  <si>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</si>
  <si>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</si>
  <si>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</si>
  <si>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</si>
  <si>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</si>
  <si>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</si>
  <si>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</si>
  <si>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</si>
  <si>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</si>
  <si>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</si>
  <si>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</si>
  <si>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</si>
  <si>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</si>
  <si>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</si>
  <si>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</si>
  <si>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</si>
  <si>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</si>
  <si>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</si>
  <si>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</si>
  <si>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</si>
  <si>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</si>
  <si>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</si>
  <si>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</si>
  <si>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</si>
  <si>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</si>
  <si>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</si>
  <si>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</si>
  <si>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</si>
  <si>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</si>
  <si>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</si>
  <si>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</si>
  <si>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</si>
  <si>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</si>
  <si>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</si>
  <si>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</si>
  <si>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</si>
  <si>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</si>
  <si>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</si>
  <si>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</si>
  <si>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</si>
  <si>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</si>
  <si>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</si>
  <si>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</si>
  <si>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</si>
  <si>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</si>
  <si>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</si>
  <si>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</si>
  <si>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</si>
  <si>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</si>
  <si>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</si>
  <si>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</si>
  <si>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</si>
  <si>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</si>
  <si>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</si>
  <si>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</si>
  <si>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</si>
  <si>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</si>
  <si>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</si>
  <si>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</si>
  <si>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</si>
  <si>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</si>
  <si>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</si>
  <si>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</si>
  <si>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</si>
  <si>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</si>
  <si>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</si>
  <si>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</si>
  <si>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</si>
  <si>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</si>
  <si>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</si>
  <si>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</si>
  <si>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</si>
  <si>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</si>
  <si>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</si>
  <si>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</si>
  <si>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</si>
  <si>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</si>
  <si>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</si>
  <si>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</si>
  <si>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</si>
  <si>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</si>
  <si>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</si>
  <si>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</si>
  <si>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</si>
  <si>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</si>
  <si>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</si>
  <si>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</si>
  <si>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</si>
  <si>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</si>
  <si>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</si>
  <si>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</si>
  <si>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</si>
  <si>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</si>
  <si>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</si>
  <si>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</si>
  <si>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</si>
  <si>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</si>
  <si>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</si>
  <si>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</si>
  <si>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</si>
  <si>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</si>
  <si>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</si>
  <si>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</si>
  <si>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</si>
  <si>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</si>
  <si>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</si>
  <si>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</si>
  <si>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</si>
  <si>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</si>
  <si>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</si>
  <si>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</si>
  <si>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</si>
  <si>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</si>
  <si>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</si>
  <si>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</si>
  <si>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</si>
  <si>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</si>
  <si>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</si>
  <si>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</si>
  <si>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</si>
  <si>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</si>
  <si>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</si>
  <si>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</si>
  <si>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</si>
  <si>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</si>
  <si>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</si>
  <si>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</si>
  <si>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</si>
  <si>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</si>
  <si>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</si>
  <si>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</si>
  <si>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</si>
  <si>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</si>
  <si>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</si>
  <si>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</si>
  <si>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</si>
  <si>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</si>
  <si>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</si>
  <si>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</si>
  <si>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</si>
  <si>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</si>
  <si>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</si>
  <si>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</si>
  <si>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</si>
  <si>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</si>
  <si>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</si>
  <si>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</si>
  <si>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</si>
  <si>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</si>
  <si>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</si>
  <si>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</si>
  <si>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</si>
  <si>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</si>
  <si>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</si>
  <si>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</si>
  <si>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</si>
  <si>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</si>
  <si>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</si>
  <si>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</si>
  <si>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</si>
  <si>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</si>
  <si>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</si>
  <si>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</si>
  <si>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</si>
  <si>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</si>
  <si>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</si>
  <si>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</si>
  <si>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</si>
  <si>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</si>
  <si>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</si>
  <si>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</si>
  <si>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</si>
  <si>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</si>
  <si>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</si>
  <si>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</si>
  <si>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</si>
  <si>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</si>
  <si>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</si>
  <si>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</si>
  <si>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</si>
  <si>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</si>
  <si>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</si>
  <si>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</si>
  <si>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</si>
  <si>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</si>
  <si>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</si>
  <si>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</si>
  <si>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</si>
  <si>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</si>
  <si>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</si>
  <si>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</si>
  <si>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</si>
  <si>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</si>
  <si>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</si>
  <si>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</si>
  <si>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</si>
  <si>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</si>
  <si>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</si>
  <si>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</si>
  <si>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</si>
  <si>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</si>
  <si>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</si>
  <si>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</si>
  <si>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</si>
  <si>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</si>
  <si>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</si>
  <si>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</si>
  <si>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</si>
  <si>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</si>
  <si>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</si>
  <si>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</si>
  <si>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</si>
  <si>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</si>
  <si>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</si>
  <si>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</si>
  <si>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</si>
  <si>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</si>
  <si>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</si>
  <si>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</si>
  <si>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</si>
  <si>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</si>
  <si>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</si>
  <si>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</si>
  <si>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</si>
  <si>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</si>
  <si>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</si>
  <si>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</si>
  <si>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</si>
  <si>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</si>
  <si>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</si>
  <si>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</si>
  <si>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</si>
  <si>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</si>
  <si>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</si>
  <si>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</si>
  <si>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</si>
  <si>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</si>
  <si>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</si>
  <si>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</si>
  <si>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</si>
  <si>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</si>
  <si>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</si>
  <si>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</si>
  <si>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</si>
  <si>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</si>
  <si>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</si>
  <si>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</si>
  <si>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</si>
  <si>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</si>
  <si>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</si>
  <si>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</si>
  <si>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</si>
  <si>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</si>
  <si>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</si>
  <si>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</si>
  <si>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</si>
  <si>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</si>
  <si>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</si>
  <si>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</si>
  <si>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</si>
  <si>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</si>
  <si>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</si>
  <si>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</si>
  <si>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</si>
  <si>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</si>
  <si>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</si>
  <si>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</si>
  <si>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</si>
  <si>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</si>
  <si>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</si>
  <si>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</si>
  <si>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</si>
  <si>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</si>
  <si>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</si>
  <si>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</si>
  <si>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</si>
  <si>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</si>
  <si>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</si>
  <si>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</si>
  <si>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</si>
  <si>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</si>
  <si>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</si>
  <si>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</si>
  <si>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</si>
  <si>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</si>
  <si>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</si>
  <si>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</si>
  <si>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</si>
  <si>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</si>
  <si>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</si>
  <si>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</si>
  <si>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</si>
  <si>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</si>
  <si>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</si>
  <si>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</si>
  <si>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</si>
  <si>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</si>
  <si>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</si>
  <si>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</si>
  <si>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</si>
  <si>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</si>
  <si>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</si>
  <si>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</si>
  <si>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</si>
  <si>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</si>
  <si>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</si>
  <si>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</si>
  <si>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</si>
  <si>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</si>
  <si>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</si>
  <si>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</si>
  <si>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</si>
  <si>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</si>
  <si>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</si>
  <si>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</si>
  <si>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</si>
  <si>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</si>
  <si>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</si>
  <si>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</si>
  <si>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</si>
  <si>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</si>
  <si>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</si>
  <si>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</si>
  <si>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</si>
  <si>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</si>
  <si>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</si>
  <si>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</si>
  <si>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</si>
  <si>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</si>
  <si>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</si>
  <si>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</si>
  <si>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</si>
  <si>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</si>
  <si>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</si>
  <si>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</si>
  <si>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</si>
  <si>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</si>
  <si>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</si>
  <si>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</si>
  <si>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</si>
  <si>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</si>
  <si>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</si>
  <si>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</si>
  <si>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</si>
  <si>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</si>
  <si>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</si>
  <si>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</si>
  <si>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</si>
  <si>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</si>
  <si>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</si>
  <si>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</si>
  <si>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</si>
  <si>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</si>
  <si>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</si>
  <si>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</si>
  <si>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</si>
  <si>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</si>
  <si>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</si>
  <si>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</si>
  <si>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</si>
  <si>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</si>
  <si>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</si>
  <si>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</si>
  <si>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</si>
  <si>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</si>
  <si>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</si>
  <si>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</si>
  <si>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</si>
  <si>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</si>
  <si>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</si>
  <si>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</si>
  <si>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</si>
  <si>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</si>
  <si>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</si>
  <si>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</si>
  <si>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</si>
  <si>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</si>
  <si>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</si>
  <si>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</si>
  <si>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</si>
  <si>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</si>
  <si>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</si>
  <si>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</si>
  <si>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</si>
  <si>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</si>
  <si>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</si>
  <si>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</si>
  <si>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</si>
  <si>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</si>
  <si>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</si>
  <si>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</si>
  <si>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</si>
  <si>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</si>
  <si>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</si>
  <si>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</si>
  <si>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</si>
  <si>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</si>
  <si>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</si>
  <si>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</si>
  <si>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</si>
  <si>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</si>
  <si>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</si>
  <si>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</si>
  <si>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</si>
  <si>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</si>
  <si>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</si>
  <si>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</si>
  <si>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</si>
  <si>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</si>
  <si>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</si>
  <si>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</si>
  <si>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</si>
  <si>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</si>
  <si>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</si>
  <si>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</si>
  <si>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</si>
  <si>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</si>
  <si>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</si>
  <si>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</si>
  <si>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</si>
  <si>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</si>
  <si>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</si>
  <si>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</si>
  <si>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</si>
  <si>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</si>
  <si>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</si>
  <si>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</si>
  <si>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</si>
  <si>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</si>
  <si>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</si>
  <si>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</si>
  <si>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</si>
  <si>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</si>
  <si>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</si>
  <si>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</si>
  <si>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</si>
  <si>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</si>
  <si>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</si>
  <si>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</si>
  <si>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</si>
  <si>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</si>
  <si>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</si>
  <si>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</si>
  <si>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</si>
  <si>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</si>
  <si>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</si>
  <si>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</si>
  <si>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</si>
  <si>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</si>
  <si>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</si>
  <si>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</si>
  <si>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</si>
  <si>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</si>
  <si>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</si>
  <si>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</si>
  <si>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</si>
  <si>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</si>
  <si>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</si>
  <si>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</si>
  <si>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</si>
  <si>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</si>
  <si>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</si>
  <si>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</si>
  <si>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</si>
  <si>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</si>
  <si>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</si>
  <si>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</si>
  <si>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</si>
  <si>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</si>
  <si>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</si>
  <si>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</si>
  <si>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</si>
  <si>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</si>
  <si>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</si>
  <si>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</si>
  <si>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</si>
  <si>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</si>
  <si>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</si>
  <si>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</si>
  <si>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</si>
  <si>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</si>
  <si>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</si>
  <si>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</si>
  <si>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</si>
  <si>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</si>
  <si>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</si>
  <si>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</si>
  <si>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</si>
  <si>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</si>
  <si>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</si>
  <si>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</si>
  <si>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</si>
  <si>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</si>
  <si>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</si>
  <si>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</si>
  <si>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</si>
  <si>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</si>
  <si>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</si>
  <si>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</si>
  <si>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</si>
  <si>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</si>
  <si>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</si>
  <si>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</si>
  <si>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</si>
  <si>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</si>
  <si>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</si>
  <si>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</si>
  <si>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</si>
  <si>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</si>
  <si>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</si>
  <si>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</si>
  <si>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</si>
  <si>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</si>
  <si>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</si>
  <si>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</si>
  <si>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</si>
  <si>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</si>
  <si>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</si>
  <si>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</si>
  <si>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</si>
  <si>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</si>
  <si>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</si>
  <si>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</si>
  <si>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</si>
  <si>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</si>
  <si>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</si>
  <si>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</si>
  <si>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</si>
  <si>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</si>
  <si>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</si>
  <si>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</si>
  <si>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</si>
  <si>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</si>
  <si>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</si>
  <si>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</si>
  <si>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</si>
  <si>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</si>
  <si>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</si>
  <si>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</si>
  <si>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</si>
  <si>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</si>
  <si>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</si>
  <si>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</si>
  <si>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</si>
  <si>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</si>
  <si>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</si>
  <si>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</si>
  <si>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</si>
  <si>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</si>
  <si>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</si>
  <si>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</si>
  <si>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</si>
  <si>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</si>
  <si>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</si>
  <si>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</si>
  <si>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</si>
  <si>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</si>
  <si>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</si>
  <si>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</si>
  <si>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</si>
  <si>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</si>
  <si>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</si>
  <si>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</si>
  <si>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</si>
  <si>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</si>
  <si>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</si>
  <si>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</si>
  <si>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</si>
  <si>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</si>
  <si>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</si>
  <si>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</si>
  <si>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</si>
  <si>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</si>
  <si>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</si>
  <si>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</si>
  <si>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</si>
  <si>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</si>
  <si>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</si>
  <si>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</si>
  <si>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</si>
  <si>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</si>
  <si>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</si>
  <si>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</si>
  <si>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</si>
  <si>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</si>
  <si>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</si>
  <si>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</si>
  <si>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</si>
  <si>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</si>
  <si>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</si>
  <si>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</si>
  <si>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</si>
  <si>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</si>
  <si>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</si>
  <si>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</si>
  <si>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</si>
  <si>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</si>
  <si>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</si>
  <si>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</si>
  <si>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</si>
  <si>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</si>
  <si>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</si>
  <si>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</si>
  <si>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</si>
  <si>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</si>
  <si>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</si>
  <si>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</si>
  <si>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</si>
  <si>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</si>
  <si>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</si>
  <si>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</si>
  <si>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</si>
  <si>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</si>
  <si>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</si>
  <si>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</si>
  <si>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</si>
  <si>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</si>
  <si>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</si>
  <si>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</si>
  <si>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</si>
  <si>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</si>
  <si>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</si>
  <si>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</si>
  <si>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</si>
  <si>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</si>
  <si>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</si>
  <si>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</si>
  <si>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</si>
  <si>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</si>
  <si>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</si>
  <si>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</si>
  <si>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</si>
  <si>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</si>
  <si>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</si>
  <si>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</si>
  <si>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</si>
  <si>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</si>
  <si>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</si>
  <si>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</si>
  <si>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</si>
  <si>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</si>
  <si>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</si>
  <si>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</si>
  <si>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</si>
  <si>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</si>
  <si>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</si>
  <si>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</si>
  <si>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</si>
  <si>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</si>
  <si>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</si>
  <si>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</si>
  <si>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</si>
  <si>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</si>
  <si>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</si>
  <si>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</si>
  <si>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</si>
  <si>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</si>
  <si>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</si>
  <si>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</si>
  <si>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</si>
  <si>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</si>
  <si>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</si>
  <si>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</si>
  <si>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</si>
  <si>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</si>
  <si>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</si>
  <si>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</si>
  <si>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</si>
  <si>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</si>
  <si>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</si>
  <si>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</si>
  <si>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</si>
  <si>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</si>
  <si>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</si>
  <si>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</si>
  <si>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</si>
  <si>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</si>
  <si>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</si>
  <si>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</si>
  <si>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</si>
  <si>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</si>
  <si>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</si>
  <si>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</si>
  <si>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</si>
  <si>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</si>
  <si>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</si>
  <si>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</si>
  <si>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</si>
  <si>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</si>
  <si>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</si>
  <si>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</si>
  <si>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</si>
  <si>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</si>
  <si>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</si>
  <si>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</si>
  <si>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</si>
  <si>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</si>
  <si>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</si>
  <si>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</si>
  <si>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</si>
  <si>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</si>
  <si>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</si>
  <si>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</si>
  <si>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</si>
  <si>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</si>
  <si>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</si>
  <si>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</si>
  <si>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</si>
  <si>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</si>
  <si>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</si>
  <si>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</si>
  <si>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</si>
  <si>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</si>
  <si>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</si>
  <si>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</si>
  <si>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</si>
  <si>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</si>
  <si>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</si>
  <si>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</si>
  <si>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</si>
  <si>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</si>
  <si>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</si>
  <si>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</si>
  <si>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</si>
  <si>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</si>
  <si>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</si>
  <si>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</si>
  <si>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</si>
  <si>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</si>
  <si>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</si>
  <si>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</si>
  <si>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</si>
  <si>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</si>
  <si>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</si>
  <si>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</si>
  <si>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</si>
  <si>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</si>
  <si>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</si>
  <si>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</si>
  <si>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</si>
  <si>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</si>
  <si>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</si>
  <si>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</si>
  <si>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</si>
  <si>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</si>
  <si>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</si>
  <si>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</si>
  <si>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</si>
  <si>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</si>
  <si>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</si>
  <si>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</si>
  <si>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</si>
  <si>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</si>
  <si>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</si>
  <si>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</si>
  <si>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</si>
  <si>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</si>
  <si>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</si>
  <si>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</si>
  <si>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</si>
  <si>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</si>
  <si>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</si>
  <si>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</si>
  <si>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</si>
  <si>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</si>
  <si>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</si>
  <si>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</si>
  <si>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</si>
  <si>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</si>
  <si>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</si>
  <si>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</si>
  <si>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</si>
  <si>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</si>
  <si>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</si>
  <si>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</si>
  <si>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</si>
  <si>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</si>
  <si>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</si>
  <si>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</si>
  <si>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</si>
  <si>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</si>
  <si>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</si>
  <si>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</si>
  <si>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</si>
  <si>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</si>
  <si>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</si>
  <si>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</si>
  <si>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</si>
  <si>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</si>
  <si>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</si>
  <si>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</si>
  <si>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</si>
  <si>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</si>
  <si>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</si>
  <si>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</si>
  <si>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</si>
  <si>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</si>
  <si>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</si>
  <si>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</si>
  <si>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</si>
  <si>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</si>
  <si>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</si>
  <si>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</si>
  <si>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</si>
  <si>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</si>
  <si>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</si>
  <si>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</si>
  <si>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</si>
  <si>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</si>
  <si>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</si>
  <si>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</si>
  <si>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</si>
  <si>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</si>
  <si>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</si>
  <si>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</si>
  <si>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</si>
  <si>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</si>
  <si>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</si>
  <si>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</si>
  <si>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</si>
  <si>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</si>
  <si>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</si>
  <si>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</si>
  <si>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</si>
  <si>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</si>
  <si>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</si>
  <si>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</si>
  <si>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</si>
  <si>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</si>
  <si>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</si>
  <si>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</si>
  <si>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</si>
  <si>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</si>
  <si>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</si>
  <si>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</si>
  <si>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</si>
  <si>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</si>
  <si>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</si>
  <si>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</si>
  <si>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</si>
  <si>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</si>
  <si>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</si>
  <si>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</si>
  <si>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</si>
  <si>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</si>
  <si>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</si>
  <si>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</si>
  <si>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</si>
  <si>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</si>
  <si>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</si>
  <si>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</si>
  <si>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</si>
  <si>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</si>
  <si>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</si>
  <si>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</si>
  <si>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</si>
  <si>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</si>
  <si>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</si>
  <si>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</si>
  <si>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</si>
  <si>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</si>
  <si>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</si>
  <si>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</si>
  <si>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</si>
  <si>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</si>
  <si>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</si>
  <si>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</si>
  <si>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</si>
  <si>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</si>
  <si>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</si>
  <si>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</si>
  <si>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</si>
  <si>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</si>
  <si>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</si>
  <si>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</si>
  <si>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</si>
  <si>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</si>
  <si>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</si>
  <si>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</si>
  <si>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</si>
  <si>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</si>
  <si>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</si>
  <si>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</si>
  <si>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</si>
  <si>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</si>
  <si>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</si>
  <si>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</si>
  <si>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</si>
  <si>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</si>
  <si>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</si>
  <si>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</si>
  <si>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</si>
  <si>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</si>
  <si>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</si>
  <si>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</si>
  <si>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</si>
  <si>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</si>
  <si>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</si>
  <si>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</si>
  <si>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</si>
  <si>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</si>
  <si>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</si>
  <si>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</si>
  <si>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</si>
  <si>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</si>
  <si>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</si>
  <si>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</si>
  <si>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</si>
  <si>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</si>
  <si>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</si>
  <si>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</si>
  <si>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</si>
  <si>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</si>
  <si>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</si>
  <si>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</si>
  <si>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</si>
  <si>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</si>
  <si>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</si>
  <si>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</si>
  <si>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</si>
  <si>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</si>
  <si>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</si>
  <si>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</si>
  <si>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</si>
  <si>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</si>
  <si>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</si>
  <si>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</si>
  <si>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</si>
  <si>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</si>
  <si>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</si>
  <si>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</si>
  <si>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</si>
  <si>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</si>
  <si>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</si>
  <si>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</si>
  <si>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</si>
  <si>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</si>
  <si>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</si>
  <si>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</si>
  <si>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</si>
  <si>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</si>
  <si>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</si>
  <si>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</si>
  <si>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</si>
  <si>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</si>
  <si>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</si>
  <si>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</si>
  <si>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</si>
  <si>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</si>
  <si>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</si>
  <si>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</si>
  <si>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</si>
  <si>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</si>
  <si>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</si>
  <si>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</si>
  <si>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</si>
  <si>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</si>
  <si>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</si>
  <si>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</si>
  <si>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</si>
  <si>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</si>
  <si>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</si>
  <si>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</si>
  <si>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</si>
  <si>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</si>
  <si>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</si>
  <si>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</si>
  <si>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</si>
  <si>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</si>
  <si>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</si>
  <si>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</si>
  <si>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</si>
  <si>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</si>
  <si>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</si>
  <si>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</si>
  <si>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</si>
  <si>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</si>
  <si>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</si>
  <si>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</si>
  <si>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</si>
  <si>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</si>
  <si>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</si>
  <si>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</si>
  <si>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</si>
  <si>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</si>
  <si>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</si>
  <si>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</si>
  <si>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</si>
  <si>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</si>
  <si>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</si>
  <si>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</si>
  <si>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</si>
  <si>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</si>
  <si>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</si>
  <si>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</si>
  <si>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</si>
  <si>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</si>
  <si>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</si>
  <si>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</si>
  <si>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</si>
  <si>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</si>
  <si>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</si>
  <si>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</si>
  <si>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</si>
  <si>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</si>
  <si>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</si>
  <si>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</si>
  <si>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</si>
  <si>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</si>
  <si>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</si>
  <si>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</si>
  <si>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</si>
  <si>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</si>
  <si>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</si>
  <si>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</si>
  <si>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</si>
  <si>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</si>
  <si>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</si>
  <si>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</si>
  <si>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</si>
  <si>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</si>
  <si>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</si>
  <si>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</si>
  <si>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</si>
  <si>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</si>
  <si>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</si>
  <si>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</si>
  <si>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</si>
  <si>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</si>
  <si>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</si>
  <si>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</si>
  <si>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</si>
  <si>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</si>
  <si>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</si>
  <si>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</si>
  <si>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</si>
  <si>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</si>
  <si>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</si>
  <si>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</si>
  <si>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</si>
  <si>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</si>
  <si>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</si>
  <si>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</si>
  <si>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</si>
  <si>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</si>
  <si>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</si>
  <si>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</si>
  <si>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</si>
  <si>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</si>
  <si>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</si>
  <si>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</si>
  <si>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</si>
  <si>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</si>
  <si>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</si>
  <si>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</si>
  <si>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</si>
  <si>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</si>
  <si>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</si>
  <si>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</si>
  <si>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</si>
  <si>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</si>
  <si>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</si>
  <si>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</si>
  <si>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</si>
  <si>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</si>
  <si>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</si>
  <si>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</si>
  <si>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</si>
  <si>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</si>
  <si>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</si>
  <si>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</si>
  <si>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</si>
  <si>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</si>
  <si>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</si>
  <si>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</si>
  <si>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</si>
  <si>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</si>
  <si>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</si>
  <si>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</si>
  <si>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</si>
  <si>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</si>
  <si>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</si>
  <si>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</si>
  <si>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</si>
  <si>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</si>
  <si>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</si>
  <si>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</si>
  <si>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</si>
  <si>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</si>
  <si>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</si>
  <si>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</si>
  <si>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</si>
  <si>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</si>
  <si>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</si>
  <si>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</si>
  <si>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</si>
  <si>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</si>
  <si>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</si>
  <si>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</si>
  <si>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</si>
  <si>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</si>
  <si>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</si>
  <si>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</si>
  <si>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</si>
  <si>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</si>
  <si>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</si>
  <si>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</si>
  <si>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</si>
  <si>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</si>
  <si>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</si>
  <si>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</si>
  <si>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</si>
  <si>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</si>
  <si>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</si>
  <si>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</si>
  <si>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</si>
  <si>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</si>
  <si>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</si>
  <si>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</si>
  <si>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</si>
  <si>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</si>
  <si>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</si>
  <si>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</si>
  <si>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</si>
  <si>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</si>
  <si>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</si>
  <si>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</si>
  <si>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</si>
  <si>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</si>
  <si>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</si>
  <si>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</si>
  <si>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</si>
  <si>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</si>
  <si>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</si>
  <si>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</si>
  <si>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</si>
  <si>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</si>
  <si>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</si>
  <si>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</si>
  <si>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</si>
  <si>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</si>
  <si>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</si>
  <si>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</si>
  <si>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</si>
  <si>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</si>
  <si>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</si>
  <si>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</si>
  <si>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</si>
  <si>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</si>
  <si>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</si>
  <si>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</si>
  <si>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</si>
  <si>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</si>
  <si>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</si>
  <si>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</si>
  <si>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</si>
  <si>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</si>
  <si>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</si>
  <si>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</si>
  <si>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</si>
  <si>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</si>
  <si>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</si>
  <si>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</si>
  <si>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</si>
  <si>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</si>
  <si>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</si>
  <si>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</si>
  <si>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</si>
  <si>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</si>
  <si>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</si>
  <si>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</si>
  <si>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</si>
  <si>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</si>
  <si>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</si>
  <si>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</si>
  <si>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</si>
  <si>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</si>
  <si>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</si>
  <si>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</si>
  <si>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</si>
  <si>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</si>
  <si>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</si>
  <si>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</si>
  <si>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</si>
  <si>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</si>
  <si>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</si>
  <si>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</si>
  <si>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</si>
  <si>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</si>
  <si>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</si>
  <si>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</si>
  <si>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</si>
  <si>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</si>
  <si>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</si>
  <si>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</si>
  <si>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</si>
  <si>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</si>
  <si>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</si>
  <si>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</si>
  <si>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</si>
  <si>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</si>
  <si>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</si>
  <si>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</si>
  <si>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</si>
  <si>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</si>
  <si>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</si>
  <si>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</si>
  <si>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</si>
  <si>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</si>
  <si>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</si>
  <si>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</si>
  <si>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</si>
  <si>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</si>
  <si>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</si>
  <si>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</si>
  <si>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</si>
  <si>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</si>
  <si>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</si>
  <si>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</si>
  <si>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</si>
  <si>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</si>
  <si>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</si>
  <si>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</si>
  <si>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</si>
  <si>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</si>
  <si>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</si>
  <si>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</si>
  <si>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</si>
  <si>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</si>
  <si>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</si>
  <si>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</si>
  <si>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</si>
  <si>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</si>
  <si>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</si>
  <si>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</si>
  <si>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</si>
  <si>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</si>
  <si>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</si>
  <si>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</si>
  <si>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</si>
  <si>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</si>
  <si>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</si>
  <si>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</si>
  <si>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</si>
  <si>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</si>
  <si>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</si>
  <si>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</si>
  <si>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</si>
  <si>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</si>
  <si>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</si>
  <si>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</si>
  <si>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</si>
  <si>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</si>
  <si>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</si>
  <si>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</si>
  <si>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</si>
  <si>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</si>
  <si>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</si>
  <si>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</si>
  <si>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</si>
  <si>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</si>
  <si>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</si>
  <si>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</si>
  <si>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</si>
  <si>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</si>
  <si>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</si>
  <si>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</si>
  <si>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</si>
  <si>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</si>
  <si>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</si>
  <si>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</si>
  <si>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</si>
  <si>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</si>
  <si>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</si>
  <si>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</si>
  <si>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</si>
  <si>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</si>
  <si>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</si>
  <si>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</si>
  <si>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</si>
  <si>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</si>
  <si>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</si>
  <si>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</si>
  <si>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</si>
  <si>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</si>
  <si>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</si>
  <si>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</si>
  <si>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</si>
  <si>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</si>
  <si>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</si>
  <si>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</si>
  <si>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</si>
  <si>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</si>
  <si>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</si>
  <si>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</si>
  <si>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</si>
  <si>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</si>
  <si>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</si>
  <si>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</si>
  <si>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</si>
  <si>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</si>
  <si>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</si>
  <si>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</si>
  <si>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</si>
  <si>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</si>
  <si>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</si>
  <si>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</si>
  <si>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</si>
  <si>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</si>
  <si>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</si>
  <si>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</si>
  <si>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</si>
  <si>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</si>
  <si>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</si>
  <si>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</si>
  <si>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</si>
  <si>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</si>
  <si>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</si>
  <si>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</si>
  <si>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</si>
  <si>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</si>
  <si>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</si>
  <si>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</si>
  <si>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</si>
  <si>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</si>
  <si>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</si>
  <si>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</si>
  <si>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</si>
  <si>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</si>
  <si>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</si>
  <si>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</si>
  <si>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</si>
  <si>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</si>
  <si>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</si>
  <si>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</si>
  <si>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</si>
  <si>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</si>
  <si>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</si>
  <si>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</si>
  <si>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</si>
  <si>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</si>
  <si>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</si>
  <si>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</si>
  <si>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</si>
  <si>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</si>
  <si>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</si>
  <si>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</si>
  <si>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</si>
  <si>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</si>
  <si>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</si>
  <si>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</si>
  <si>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</si>
  <si>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</si>
  <si>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</si>
  <si>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</si>
  <si>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</si>
  <si>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</si>
  <si>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</si>
  <si>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</si>
  <si>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</si>
  <si>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</si>
  <si>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</si>
  <si>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</si>
  <si>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</si>
  <si>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</si>
  <si>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</si>
  <si>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</si>
  <si>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</si>
  <si>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</si>
  <si>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</si>
  <si>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</si>
  <si>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</si>
  <si>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</si>
  <si>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</si>
  <si>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</si>
  <si>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</si>
  <si>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</si>
  <si>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</si>
  <si>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</si>
  <si>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</si>
  <si>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</si>
  <si>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</si>
  <si>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</si>
  <si>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</si>
  <si>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</si>
  <si>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</si>
  <si>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</si>
  <si>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</si>
  <si>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</si>
  <si>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</si>
  <si>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</si>
  <si>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</si>
  <si>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</si>
  <si>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</si>
  <si>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</si>
  <si>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</si>
  <si>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</si>
  <si>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</si>
  <si>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</si>
  <si>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</si>
  <si>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</si>
  <si>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</si>
  <si>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</si>
  <si>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</si>
  <si>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</si>
  <si>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</si>
  <si>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</si>
  <si>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</si>
  <si>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</si>
  <si>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</si>
  <si>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</si>
  <si>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</si>
  <si>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</si>
  <si>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</si>
  <si>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</si>
  <si>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</si>
  <si>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</si>
  <si>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</si>
  <si>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</si>
  <si>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</si>
  <si>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</si>
  <si>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</si>
  <si>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</si>
  <si>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</si>
  <si>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</si>
  <si>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</si>
  <si>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</si>
  <si>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</si>
  <si>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</si>
  <si>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</si>
  <si>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</si>
  <si>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</si>
  <si>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</si>
  <si>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</si>
  <si>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</si>
  <si>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</si>
  <si>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</si>
  <si>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</si>
  <si>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</si>
  <si>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</si>
  <si>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</si>
  <si>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</si>
  <si>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</si>
  <si>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</si>
  <si>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</si>
  <si>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</si>
  <si>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</si>
  <si>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</si>
  <si>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</si>
  <si>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</si>
  <si>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</si>
  <si>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</si>
  <si>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</si>
  <si>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</si>
  <si>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</si>
  <si>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</si>
  <si>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</si>
  <si>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</si>
  <si>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</si>
  <si>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</si>
  <si>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</si>
  <si>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</si>
  <si>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</si>
  <si>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</si>
  <si>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</si>
  <si>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</si>
  <si>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</si>
  <si>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</si>
  <si>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</si>
  <si>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</si>
  <si>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</si>
  <si>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</si>
  <si>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</si>
  <si>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</si>
  <si>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</si>
  <si>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</si>
  <si>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</si>
  <si>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</si>
  <si>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</si>
  <si>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</si>
  <si>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</si>
  <si>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</si>
  <si>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</si>
  <si>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</si>
  <si>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</si>
  <si>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</si>
  <si>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</si>
  <si>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</si>
  <si>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</si>
  <si>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</si>
  <si>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</si>
  <si>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</si>
  <si>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</si>
  <si>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</si>
  <si>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</si>
  <si>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</si>
  <si>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</si>
  <si>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</si>
  <si>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</si>
  <si>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</si>
  <si>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</si>
  <si>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</si>
  <si>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</si>
  <si>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</si>
  <si>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</si>
  <si>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</si>
  <si>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</si>
  <si>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</si>
  <si>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</si>
  <si>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</si>
  <si>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</si>
  <si>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</si>
  <si>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</si>
  <si>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</si>
  <si>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</si>
  <si>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</si>
  <si>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</si>
  <si>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</si>
  <si>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</si>
  <si>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</si>
  <si>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</si>
  <si>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</si>
  <si>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</si>
  <si>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</si>
  <si>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</si>
  <si>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</si>
  <si>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</si>
  <si>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</si>
  <si>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</si>
  <si>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</si>
  <si>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</si>
  <si>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</si>
  <si>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</si>
  <si>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</si>
  <si>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</si>
  <si>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</si>
  <si>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</si>
  <si>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</si>
  <si>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</si>
  <si>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</si>
  <si>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</si>
  <si>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</si>
  <si>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</si>
  <si>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</si>
  <si>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</si>
  <si>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</si>
  <si>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</si>
  <si>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</si>
  <si>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</si>
  <si>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</si>
  <si>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</si>
  <si>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</si>
  <si>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</si>
  <si>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</si>
  <si>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</si>
  <si>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</si>
  <si>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</si>
  <si>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</si>
  <si>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</si>
  <si>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</si>
  <si>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</si>
  <si>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</si>
  <si>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</si>
  <si>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</si>
  <si>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</si>
  <si>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</si>
  <si>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</si>
  <si>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</si>
  <si>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</si>
  <si>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</si>
  <si>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</si>
  <si>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</si>
  <si>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</si>
  <si>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</si>
  <si>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</si>
  <si>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</si>
  <si>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</si>
  <si>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</si>
  <si>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</si>
  <si>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</si>
  <si>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</si>
  <si>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</si>
  <si>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</si>
  <si>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</si>
  <si>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</si>
  <si>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</si>
  <si>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</si>
  <si>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</si>
  <si>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</si>
  <si>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</si>
  <si>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</si>
  <si>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</si>
  <si>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</si>
  <si>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</si>
  <si>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</si>
  <si>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</si>
  <si>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</si>
  <si>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</si>
  <si>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</si>
  <si>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</si>
  <si>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</si>
  <si>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</si>
  <si>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</si>
  <si>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</si>
  <si>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</si>
  <si>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</si>
  <si>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</si>
  <si>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</si>
  <si>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</si>
  <si>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</si>
  <si>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</si>
  <si>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</si>
  <si>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</si>
  <si>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</si>
  <si>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</si>
  <si>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</si>
  <si>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</si>
  <si>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</si>
  <si>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</si>
  <si>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</si>
  <si>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</si>
  <si>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</si>
  <si>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</si>
  <si>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</si>
  <si>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</si>
  <si>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</si>
  <si>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</si>
  <si>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</si>
  <si>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</si>
  <si>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</si>
  <si>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</si>
  <si>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</si>
  <si>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</si>
  <si>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</si>
  <si>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</si>
  <si>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</si>
  <si>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</si>
  <si>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</si>
  <si>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</si>
  <si>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</si>
  <si>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</si>
  <si>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</si>
  <si>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</si>
  <si>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</si>
  <si>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</si>
  <si>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</si>
  <si>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</si>
  <si>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</si>
  <si>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</si>
  <si>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</si>
  <si>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</si>
  <si>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</si>
  <si>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</si>
  <si>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</si>
  <si>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</si>
  <si>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</si>
  <si>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</si>
  <si>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</si>
  <si>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</si>
  <si>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</si>
  <si>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</si>
  <si>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</si>
  <si>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</si>
  <si>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</si>
  <si>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</si>
  <si>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</si>
  <si>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</si>
  <si>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</si>
  <si>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</si>
  <si>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</si>
  <si>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</si>
  <si>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</si>
  <si>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</si>
  <si>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</si>
  <si>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</si>
  <si>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</si>
  <si>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</si>
  <si>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</si>
  <si>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</si>
  <si>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</si>
  <si>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</si>
  <si>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</si>
  <si>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</si>
  <si>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</si>
  <si>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</si>
  <si>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</si>
  <si>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</si>
  <si>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</si>
  <si>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</si>
  <si>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</si>
  <si>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</si>
  <si>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</si>
  <si>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</si>
  <si>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</si>
  <si>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</si>
  <si>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</si>
  <si>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</si>
  <si>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</si>
  <si>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</si>
  <si>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</si>
  <si>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</si>
  <si>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</si>
  <si>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</si>
  <si>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</si>
  <si>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</si>
  <si>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</si>
  <si>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</si>
  <si>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</si>
  <si>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</si>
  <si>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</si>
  <si>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</si>
  <si>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</si>
  <si>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</si>
  <si>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</si>
  <si>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</si>
  <si>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</si>
  <si>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</si>
  <si>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</si>
  <si>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</si>
  <si>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</si>
  <si>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</si>
  <si>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</si>
  <si>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</si>
  <si>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</si>
  <si>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</si>
  <si>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</si>
  <si>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</si>
  <si>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</si>
  <si>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</si>
  <si>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</si>
  <si>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</si>
  <si>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</si>
  <si>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</si>
  <si>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</si>
  <si>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</si>
  <si>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</si>
  <si>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</si>
  <si>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</si>
  <si>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</si>
  <si>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</si>
  <si>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</si>
  <si>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</si>
  <si>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</si>
  <si>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</si>
  <si>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</si>
  <si>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</si>
  <si>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</si>
  <si>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</si>
  <si>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</si>
  <si>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</si>
  <si>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</si>
  <si>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</si>
  <si>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</si>
  <si>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</si>
  <si>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</si>
  <si>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</si>
  <si>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</si>
  <si>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</si>
  <si>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</si>
  <si>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</si>
  <si>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</si>
  <si>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</si>
  <si>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</si>
  <si>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</si>
  <si>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</si>
  <si>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</si>
  <si>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</si>
  <si>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</si>
  <si>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</si>
  <si>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</si>
  <si>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</si>
  <si>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</si>
  <si>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</si>
  <si>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</si>
  <si>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</si>
  <si>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</si>
  <si>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</si>
  <si>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</si>
  <si>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</si>
  <si>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</si>
  <si>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</si>
  <si>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</si>
  <si>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</si>
  <si>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</si>
  <si>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</si>
  <si>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</si>
  <si>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</si>
  <si>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</si>
  <si>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</si>
  <si>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</si>
  <si>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</si>
  <si>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</si>
  <si>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</si>
  <si>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</si>
  <si>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</si>
  <si>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</si>
  <si>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</si>
  <si>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</si>
  <si>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</si>
  <si>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</si>
  <si>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</si>
  <si>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</si>
  <si>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</si>
  <si>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</si>
  <si>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</si>
  <si>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</si>
  <si>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</si>
  <si>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</si>
  <si>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</si>
  <si>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</si>
  <si>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</si>
  <si>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</si>
  <si>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</si>
  <si>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</si>
  <si>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</si>
  <si>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</si>
  <si>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</si>
  <si>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</si>
  <si>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</si>
  <si>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</si>
  <si>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</si>
  <si>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</si>
  <si>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</si>
  <si>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</si>
  <si>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</si>
  <si>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</si>
  <si>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</si>
  <si>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</si>
  <si>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</si>
  <si>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</si>
  <si>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</si>
  <si>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</si>
  <si>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</si>
  <si>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</si>
  <si>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</si>
  <si>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</si>
  <si>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</si>
  <si>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</si>
  <si>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</si>
  <si>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</si>
  <si>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</si>
  <si>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</si>
  <si>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</si>
  <si>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</si>
  <si>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</si>
  <si>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</si>
  <si>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</si>
  <si>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</si>
  <si>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</si>
  <si>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</si>
  <si>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</si>
  <si>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</si>
  <si>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</si>
  <si>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</si>
  <si>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</si>
  <si>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</si>
  <si>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</si>
  <si>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</si>
  <si>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</si>
  <si>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</si>
  <si>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</si>
  <si>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</si>
  <si>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</si>
  <si>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</si>
  <si>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</si>
  <si>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</si>
  <si>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</si>
  <si>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</si>
  <si>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</si>
  <si>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</si>
  <si>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</si>
  <si>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</si>
  <si>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</si>
  <si>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</si>
  <si>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</si>
  <si>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</si>
  <si>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</si>
  <si>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</si>
  <si>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</si>
  <si>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</si>
  <si>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</si>
  <si>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</si>
  <si>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</si>
  <si>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</si>
  <si>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</si>
  <si>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</si>
  <si>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</si>
  <si>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</si>
  <si>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</si>
  <si>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</si>
  <si>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</si>
  <si>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</si>
  <si>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</si>
  <si>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</si>
  <si>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</si>
  <si>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</si>
  <si>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</si>
  <si>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</si>
  <si>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</si>
  <si>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</si>
  <si>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</si>
  <si>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</si>
  <si>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</si>
  <si>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</si>
  <si>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</si>
  <si>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</si>
  <si>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</si>
  <si>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</si>
  <si>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</si>
  <si>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</si>
  <si>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</si>
  <si>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</si>
  <si>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</si>
  <si>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</si>
  <si>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</si>
  <si>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</si>
  <si>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</si>
  <si>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</si>
  <si>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</si>
  <si>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</si>
  <si>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</si>
  <si>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</si>
  <si>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</si>
  <si>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</si>
  <si>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</si>
  <si>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</si>
  <si>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</si>
  <si>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</si>
  <si>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</si>
  <si>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</si>
  <si>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</si>
  <si>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</si>
  <si>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</si>
  <si>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</si>
  <si>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</si>
  <si>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</si>
  <si>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</si>
  <si>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</si>
  <si>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</si>
  <si>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</si>
  <si>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</si>
  <si>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</si>
  <si>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</si>
  <si>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</si>
  <si>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</si>
  <si>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</si>
  <si>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</si>
  <si>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</si>
  <si>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</si>
  <si>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</si>
  <si>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</si>
  <si>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</si>
  <si>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</si>
  <si>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</si>
  <si>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</si>
  <si>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</si>
  <si>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</si>
  <si>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</si>
  <si>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</si>
  <si>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</si>
  <si>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</si>
  <si>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</si>
  <si>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</si>
  <si>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</si>
  <si>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</si>
  <si>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</si>
  <si>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</si>
  <si>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</si>
  <si>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</si>
  <si>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</si>
  <si>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</si>
  <si>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</si>
  <si>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</si>
  <si>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</si>
  <si>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</si>
  <si>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</si>
  <si>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</si>
  <si>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</si>
  <si>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</si>
  <si>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</si>
  <si>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</si>
  <si>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</si>
  <si>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</si>
  <si>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</si>
  <si>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</si>
  <si>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</si>
  <si>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</si>
  <si>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</si>
  <si>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</si>
  <si>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</si>
  <si>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</si>
  <si>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</si>
  <si>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</si>
  <si>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</si>
  <si>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</si>
  <si>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</si>
  <si>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</si>
  <si>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</si>
  <si>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</si>
  <si>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</si>
  <si>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</si>
  <si>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</si>
  <si>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</si>
  <si>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</si>
  <si>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</si>
  <si>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</si>
  <si>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</si>
  <si>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</si>
  <si>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</si>
  <si>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</si>
  <si>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</si>
  <si>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</si>
  <si>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</si>
  <si>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</si>
  <si>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</si>
  <si>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</si>
  <si>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</si>
  <si>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</si>
  <si>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</si>
  <si>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</si>
  <si>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</si>
  <si>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</si>
  <si>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</si>
  <si>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</si>
  <si>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</si>
  <si>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</si>
  <si>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</si>
  <si>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</si>
  <si>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</si>
  <si>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</si>
  <si>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</si>
  <si>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</si>
  <si>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</si>
  <si>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</si>
  <si>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</si>
  <si>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</si>
  <si>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</si>
  <si>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</si>
  <si>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</si>
  <si>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</si>
  <si>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</si>
  <si>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</si>
  <si>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</si>
  <si>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</si>
  <si>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</si>
  <si>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</si>
  <si>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</si>
  <si>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</si>
  <si>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</si>
  <si>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</si>
  <si>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</si>
  <si>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</si>
  <si>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</si>
  <si>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</si>
  <si>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</si>
  <si>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</si>
  <si>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</si>
  <si>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</si>
  <si>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</si>
  <si>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</si>
  <si>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</si>
  <si>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</si>
  <si>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</si>
  <si>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</si>
  <si>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</si>
  <si>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</si>
  <si>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</si>
  <si>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</si>
  <si>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</si>
  <si>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</si>
  <si>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</si>
  <si>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</si>
  <si>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</si>
  <si>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</si>
  <si>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</si>
  <si>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</si>
  <si>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</si>
  <si>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</si>
  <si>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</si>
  <si>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</si>
  <si>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</si>
  <si>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</si>
  <si>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</si>
  <si>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</si>
  <si>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</si>
  <si>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</si>
  <si>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</si>
  <si>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</si>
  <si>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</si>
  <si>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</si>
  <si>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</si>
  <si>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</si>
  <si>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</si>
  <si>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</si>
  <si>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</si>
  <si>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</si>
  <si>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</si>
  <si>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</si>
  <si>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</si>
  <si>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</si>
  <si>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</si>
  <si>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</si>
  <si>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</si>
  <si>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</si>
  <si>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</si>
  <si>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</si>
  <si>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</si>
  <si>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</si>
  <si>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</si>
  <si>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</si>
  <si>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</si>
  <si>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</si>
  <si>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</si>
  <si>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</si>
  <si>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</si>
  <si>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</si>
  <si>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</si>
  <si>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</si>
  <si>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</si>
  <si>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</si>
  <si>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</si>
  <si>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</si>
  <si>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</si>
  <si>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</si>
  <si>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</si>
  <si>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</si>
  <si>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</si>
  <si>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</si>
  <si>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</si>
  <si>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</si>
  <si>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</si>
  <si>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</si>
  <si>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</si>
  <si>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</si>
  <si>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</si>
  <si>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</si>
  <si>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</si>
  <si>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</si>
  <si>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</si>
  <si>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</si>
  <si>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</si>
  <si>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</si>
  <si>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</si>
  <si>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</si>
  <si>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</si>
  <si>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</si>
  <si>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</si>
  <si>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</si>
  <si>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</si>
  <si>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</si>
  <si>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</si>
  <si>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</si>
  <si>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</si>
  <si>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</si>
  <si>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</si>
  <si>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</si>
  <si>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</si>
  <si>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</si>
  <si>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</si>
  <si>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</si>
  <si>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</si>
  <si>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</si>
  <si>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</si>
  <si>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</si>
  <si>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</si>
  <si>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</si>
  <si>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</si>
  <si>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</si>
  <si>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</si>
  <si>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</si>
  <si>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</si>
  <si>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</si>
  <si>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</si>
  <si>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</si>
  <si>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</si>
  <si>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</si>
  <si>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</si>
  <si>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</si>
  <si>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</si>
  <si>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</si>
  <si>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</si>
  <si>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</si>
  <si>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</si>
  <si>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</si>
  <si>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</si>
  <si>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</si>
  <si>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</si>
  <si>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</si>
  <si>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</si>
  <si>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</si>
  <si>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</si>
  <si>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</si>
  <si>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</si>
  <si>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</si>
  <si>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</si>
  <si>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</si>
  <si>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</si>
  <si>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</si>
  <si>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</si>
  <si>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</si>
  <si>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</si>
  <si>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</si>
  <si>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</si>
  <si>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</si>
  <si>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</si>
  <si>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</si>
  <si>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</si>
  <si>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</si>
  <si>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</si>
  <si>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</si>
  <si>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</si>
  <si>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</si>
  <si>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</si>
  <si>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</si>
  <si>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</si>
  <si>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</si>
  <si>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</si>
  <si>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</si>
  <si>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</si>
  <si>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</si>
  <si>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</si>
  <si>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</si>
  <si>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</si>
  <si>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</si>
  <si>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</si>
  <si>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</si>
  <si>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</si>
  <si>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</si>
  <si>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</si>
  <si>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</si>
  <si>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</si>
  <si>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</si>
  <si>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</si>
  <si>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</si>
  <si>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</si>
  <si>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</si>
  <si>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</si>
  <si>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</si>
  <si>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</si>
  <si>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</si>
  <si>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</si>
  <si>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</si>
  <si>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</si>
  <si>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</si>
  <si>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</si>
  <si>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</si>
  <si>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</si>
  <si>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</si>
  <si>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</si>
  <si>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</si>
  <si>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</si>
  <si>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</si>
  <si>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</si>
  <si>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</si>
  <si>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</si>
  <si>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</si>
  <si>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</si>
  <si>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</si>
  <si>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</si>
  <si>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</si>
  <si>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</si>
  <si>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</si>
  <si>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</si>
  <si>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</si>
  <si>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</si>
  <si>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</si>
  <si>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</si>
  <si>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</si>
  <si>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</si>
  <si>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</si>
  <si>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</si>
  <si>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</si>
  <si>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</si>
  <si>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</si>
  <si>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</si>
  <si>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</si>
  <si>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</si>
  <si>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</si>
  <si>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</si>
  <si>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</si>
  <si>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</si>
  <si>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</si>
  <si>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</si>
  <si>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</si>
  <si>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</si>
  <si>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</si>
  <si>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</si>
  <si>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</si>
  <si>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</si>
  <si>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</si>
  <si>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</si>
  <si>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</si>
  <si>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</si>
  <si>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</si>
  <si>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</si>
  <si>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</si>
  <si>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</si>
  <si>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</si>
  <si>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</si>
  <si>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</si>
  <si>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</si>
  <si>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</si>
  <si>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</si>
  <si>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</si>
  <si>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</si>
  <si>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</si>
  <si>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</si>
  <si>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</si>
  <si>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</si>
  <si>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</si>
  <si>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</si>
  <si>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</si>
  <si>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</si>
  <si>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</si>
  <si>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</si>
  <si>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</si>
  <si>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</si>
  <si>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</si>
  <si>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</si>
  <si>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</si>
  <si>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</si>
  <si>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</si>
  <si>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</si>
  <si>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</si>
  <si>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</si>
  <si>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</si>
  <si>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</si>
  <si>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</si>
  <si>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</si>
  <si>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</si>
  <si>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</si>
  <si>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</si>
  <si>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</si>
  <si>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</si>
  <si>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</si>
  <si>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</si>
  <si>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</si>
  <si>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</si>
  <si>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</si>
  <si>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</si>
  <si>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</si>
  <si>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</si>
  <si>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</si>
  <si>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</si>
  <si>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</si>
  <si>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</si>
  <si>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</si>
  <si>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</si>
  <si>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</si>
  <si>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</si>
  <si>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</si>
  <si>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</si>
  <si>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</si>
  <si>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</si>
  <si>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</si>
  <si>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</si>
  <si>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</si>
  <si>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</si>
  <si>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</si>
  <si>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</si>
  <si>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</si>
  <si>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</si>
  <si>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</si>
  <si>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</si>
  <si>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</si>
  <si>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</si>
  <si>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</si>
  <si>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</si>
  <si>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</si>
  <si>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</si>
  <si>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</si>
  <si>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</si>
  <si>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</si>
  <si>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</si>
  <si>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</si>
  <si>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</si>
  <si>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</si>
  <si>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</si>
  <si>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</si>
  <si>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</si>
  <si>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</si>
  <si>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</si>
  <si>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</si>
  <si>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</si>
  <si>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</si>
  <si>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</si>
  <si>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</si>
  <si>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</si>
  <si>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</si>
  <si>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</si>
  <si>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</si>
  <si>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</si>
  <si>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</si>
  <si>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</si>
  <si>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</si>
  <si>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</si>
  <si>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</si>
  <si>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</si>
  <si>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</si>
  <si>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</si>
  <si>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</si>
  <si>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</si>
  <si>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</si>
  <si>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</si>
  <si>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</si>
  <si>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</si>
  <si>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</si>
  <si>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</si>
  <si>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</si>
  <si>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</si>
  <si>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</si>
  <si>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</si>
  <si>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</si>
  <si>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</si>
  <si>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</si>
  <si>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</si>
  <si>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</si>
  <si>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</si>
  <si>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</si>
  <si>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</si>
  <si>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</si>
  <si>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</si>
  <si>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</si>
  <si>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</si>
  <si>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</si>
  <si>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</si>
  <si>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</si>
  <si>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</si>
  <si>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</si>
  <si>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</si>
  <si>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</si>
  <si>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</si>
  <si>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</si>
  <si>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</si>
  <si>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</si>
  <si>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</si>
  <si>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</si>
  <si>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</si>
  <si>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</si>
  <si>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</si>
  <si>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</si>
  <si>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</si>
  <si>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</si>
  <si>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</si>
  <si>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</si>
  <si>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</si>
  <si>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</si>
  <si>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</si>
  <si>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</si>
  <si>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</si>
  <si>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</si>
  <si>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</si>
  <si>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</si>
  <si>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</si>
  <si>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</si>
  <si>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</si>
  <si>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</si>
  <si>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</si>
  <si>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</si>
  <si>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</si>
  <si>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</si>
  <si>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</si>
  <si>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</si>
  <si>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</si>
  <si>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</si>
  <si>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</si>
  <si>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</si>
  <si>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</si>
  <si>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</si>
  <si>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</si>
  <si>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</si>
  <si>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</si>
  <si>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</si>
  <si>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</si>
  <si>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</si>
  <si>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</si>
  <si>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</si>
  <si>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</si>
  <si>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</si>
  <si>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</si>
  <si>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</si>
  <si>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</si>
  <si>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</si>
  <si>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</si>
  <si>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</si>
  <si>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</si>
  <si>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</si>
  <si>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</si>
  <si>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</si>
  <si>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</si>
  <si>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</si>
  <si>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</si>
  <si>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</si>
  <si>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</si>
  <si>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</si>
  <si>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</si>
  <si>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</si>
  <si>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</si>
  <si>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</si>
  <si>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</si>
  <si>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</si>
  <si>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</si>
  <si>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</si>
  <si>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</si>
  <si>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</si>
  <si>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</si>
  <si>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</si>
  <si>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</si>
  <si>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</si>
  <si>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</si>
  <si>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</si>
  <si>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</si>
  <si>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</si>
  <si>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</si>
  <si>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</si>
  <si>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</si>
  <si>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</si>
  <si>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</si>
  <si>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</si>
  <si>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</si>
  <si>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</si>
  <si>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</si>
  <si>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</si>
  <si>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</si>
  <si>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</si>
  <si>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</si>
  <si>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</si>
  <si>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</si>
  <si>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</si>
  <si>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</si>
  <si>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</si>
  <si>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</si>
  <si>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</si>
  <si>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</si>
  <si>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</si>
  <si>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</si>
  <si>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</si>
  <si>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</si>
  <si>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</si>
  <si>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</si>
  <si>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</si>
  <si>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</si>
  <si>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</si>
  <si>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</si>
  <si>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</si>
  <si>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</si>
  <si>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</si>
  <si>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</si>
  <si>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</si>
  <si>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</si>
  <si>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</si>
  <si>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</si>
  <si>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</si>
  <si>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</si>
  <si>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</si>
  <si>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</si>
  <si>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</si>
  <si>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</si>
  <si>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</si>
  <si>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</si>
  <si>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</si>
  <si>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</si>
  <si>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</si>
  <si>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</si>
  <si>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</si>
  <si>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</si>
  <si>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</si>
  <si>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</si>
  <si>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</si>
  <si>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</si>
  <si>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</si>
  <si>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</si>
  <si>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</si>
  <si>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</si>
  <si>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</si>
  <si>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</si>
  <si>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</si>
  <si>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</si>
  <si>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</si>
  <si>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</si>
  <si>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</si>
  <si>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</si>
  <si>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</si>
  <si>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</si>
  <si>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</si>
  <si>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</si>
  <si>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</si>
  <si>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</si>
  <si>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</si>
  <si>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</si>
  <si>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</si>
  <si>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</si>
  <si>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</si>
  <si>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</si>
  <si>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</si>
  <si>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</si>
  <si>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</si>
  <si>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</si>
  <si>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</si>
  <si>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</si>
  <si>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</si>
  <si>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</si>
  <si>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</si>
  <si>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</si>
  <si>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</si>
  <si>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</si>
  <si>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</si>
  <si>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</si>
  <si>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</si>
  <si>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</si>
  <si>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</si>
  <si>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</si>
  <si>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</si>
  <si>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</si>
  <si>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</si>
  <si>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</si>
  <si>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</si>
  <si>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</si>
  <si>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</si>
  <si>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</si>
  <si>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</si>
  <si>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</si>
  <si>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</si>
  <si>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</si>
  <si>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</si>
  <si>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</si>
  <si>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</si>
  <si>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</si>
  <si>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</si>
  <si>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</si>
  <si>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</si>
  <si>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</si>
  <si>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</si>
  <si>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</si>
  <si>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</si>
  <si>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</si>
  <si>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</si>
  <si>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</si>
  <si>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</si>
  <si>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</si>
  <si>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</si>
  <si>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</si>
  <si>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</si>
  <si>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</si>
  <si>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</si>
  <si>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</si>
  <si>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</si>
  <si>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</si>
  <si>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</si>
  <si>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</si>
  <si>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</si>
  <si>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</si>
  <si>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</si>
  <si>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</si>
  <si>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</si>
  <si>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</si>
  <si>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</si>
  <si>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</si>
  <si>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</si>
  <si>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</si>
  <si>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</si>
  <si>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</si>
  <si>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</si>
  <si>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</si>
  <si>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</si>
  <si>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</si>
  <si>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</si>
  <si>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</si>
  <si>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</si>
  <si>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</si>
  <si>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</si>
  <si>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</si>
  <si>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</si>
  <si>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</si>
  <si>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</si>
  <si>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</si>
  <si>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</si>
  <si>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</si>
  <si>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</si>
  <si>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</si>
  <si>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</si>
  <si>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</si>
  <si>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</si>
  <si>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</si>
  <si>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</si>
  <si>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</si>
  <si>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</si>
  <si>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</si>
  <si>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</si>
  <si>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</si>
  <si>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</si>
  <si>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</si>
  <si>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</si>
  <si>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</si>
  <si>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</si>
  <si>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</si>
  <si>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</si>
  <si>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</si>
  <si>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</si>
  <si>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</si>
  <si>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</si>
  <si>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</si>
  <si>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</si>
  <si>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</si>
  <si>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</si>
  <si>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</si>
  <si>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</si>
  <si>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</si>
  <si>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</si>
  <si>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</si>
  <si>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</si>
  <si>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</si>
  <si>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</si>
  <si>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</si>
  <si>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</si>
  <si>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</si>
  <si>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</si>
  <si>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</si>
  <si>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</si>
  <si>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</si>
  <si>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</si>
  <si>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</si>
  <si>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</si>
  <si>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</si>
  <si>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</si>
  <si>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</si>
  <si>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</si>
  <si>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</si>
  <si>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</si>
  <si>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</si>
  <si>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</si>
  <si>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</si>
  <si>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</si>
  <si>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</si>
  <si>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</si>
  <si>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</si>
  <si>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</si>
  <si>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</si>
  <si>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</si>
  <si>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</si>
  <si>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</si>
  <si>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</si>
  <si>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</si>
  <si>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</si>
  <si>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</si>
  <si>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</si>
  <si>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</si>
  <si>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</si>
  <si>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</si>
  <si>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</si>
  <si>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</si>
  <si>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</si>
  <si>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</si>
  <si>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</si>
  <si>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</si>
  <si>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</si>
  <si>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</si>
  <si>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</si>
  <si>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</si>
  <si>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</si>
  <si>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</si>
  <si>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</si>
  <si>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</si>
  <si>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</si>
  <si>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</si>
  <si>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</si>
  <si>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</si>
  <si>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</si>
  <si>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</si>
  <si>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</si>
  <si>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</si>
  <si>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</si>
  <si>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</si>
  <si>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</si>
  <si>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</si>
  <si>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</si>
  <si>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</si>
  <si>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</si>
  <si>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</si>
  <si>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</si>
  <si>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</si>
  <si>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</si>
  <si>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</si>
  <si>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</si>
  <si>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</si>
  <si>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</si>
  <si>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</si>
  <si>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</si>
  <si>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</si>
  <si>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</si>
  <si>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</si>
  <si>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</si>
  <si>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</si>
  <si>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</si>
  <si>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</si>
  <si>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</si>
  <si>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</si>
  <si>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</si>
  <si>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</si>
  <si>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</si>
  <si>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</si>
  <si>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</si>
  <si>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</si>
  <si>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</si>
  <si>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</si>
  <si>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</si>
  <si>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</si>
  <si>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</si>
  <si>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</si>
  <si>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</si>
  <si>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</si>
  <si>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</si>
  <si>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</si>
  <si>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</si>
  <si>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</si>
  <si>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</si>
  <si>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</si>
  <si>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</si>
  <si>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</si>
  <si>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</si>
  <si>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</si>
  <si>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</si>
  <si>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</si>
  <si>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</si>
  <si>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</si>
  <si>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</si>
  <si>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</si>
  <si>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</si>
  <si>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</si>
  <si>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</si>
  <si>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</si>
  <si>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</si>
  <si>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</si>
  <si>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</si>
  <si>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</si>
  <si>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</si>
  <si>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</si>
  <si>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</si>
  <si>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</si>
  <si>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</si>
  <si>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</si>
  <si>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</si>
  <si>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</si>
  <si>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</si>
  <si>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</si>
  <si>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</si>
  <si>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</si>
  <si>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</si>
  <si>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</si>
  <si>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</si>
  <si>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</si>
  <si>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</si>
  <si>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</si>
  <si>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</si>
  <si>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</si>
  <si>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</si>
  <si>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</si>
  <si>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</si>
  <si>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</si>
  <si>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</si>
  <si>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</si>
  <si>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</si>
  <si>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</si>
  <si>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</si>
  <si>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</si>
  <si>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</si>
  <si>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</si>
  <si>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</si>
  <si>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</si>
  <si>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</si>
  <si>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</si>
  <si>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</si>
  <si>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</si>
  <si>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</si>
  <si>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</si>
  <si>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</si>
  <si>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</si>
  <si>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</si>
  <si>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</si>
  <si>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</si>
  <si>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</si>
  <si>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</si>
  <si>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</si>
  <si>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</si>
  <si>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</si>
  <si>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</si>
  <si>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</si>
  <si>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</si>
  <si>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</si>
  <si>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</si>
  <si>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</si>
  <si>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</si>
  <si>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</si>
  <si>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</si>
  <si>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</si>
  <si>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</si>
  <si>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</si>
  <si>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</si>
  <si>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</si>
  <si>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</si>
  <si>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</si>
  <si>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</si>
  <si>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</si>
  <si>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</si>
  <si>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</si>
  <si>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</si>
  <si>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</si>
  <si>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</si>
  <si>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</si>
  <si>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</si>
  <si>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</si>
  <si>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</si>
  <si>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</si>
  <si>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</si>
  <si>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</si>
  <si>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</si>
  <si>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</si>
  <si>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</si>
  <si>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</si>
  <si>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</si>
  <si>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</si>
  <si>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</si>
  <si>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</si>
  <si>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</si>
  <si>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</si>
  <si>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</si>
  <si>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</si>
  <si>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</si>
  <si>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</si>
  <si>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</si>
  <si>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</si>
  <si>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</si>
  <si>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</si>
  <si>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</si>
  <si>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</si>
  <si>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</si>
  <si>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</si>
  <si>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</si>
  <si>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</si>
  <si>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</si>
  <si>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</si>
  <si>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</si>
  <si>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</si>
  <si>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</si>
  <si>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</si>
  <si>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</si>
  <si>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</si>
  <si>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</si>
  <si>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</si>
  <si>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</si>
  <si>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</si>
  <si>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</si>
  <si>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</si>
  <si>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</si>
  <si>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</si>
  <si>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</si>
  <si>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</si>
  <si>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</si>
  <si>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</si>
  <si>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</si>
  <si>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</si>
  <si>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</si>
  <si>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</si>
  <si>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</si>
  <si>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</si>
  <si>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</si>
  <si>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</si>
  <si>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</si>
  <si>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</si>
  <si>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</si>
  <si>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</si>
  <si>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</si>
  <si>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</si>
  <si>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</si>
  <si>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</si>
  <si>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</si>
  <si>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</si>
  <si>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</si>
  <si>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</si>
  <si>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</si>
  <si>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</si>
  <si>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</si>
  <si>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</si>
  <si>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</si>
  <si>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</si>
  <si>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</si>
  <si>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</si>
  <si>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</si>
  <si>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</si>
  <si>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</si>
  <si>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</si>
  <si>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</si>
  <si>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</si>
  <si>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</si>
  <si>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</si>
  <si>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</si>
  <si>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</si>
  <si>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</si>
  <si>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</si>
  <si>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</si>
  <si>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</si>
  <si>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</si>
  <si>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</si>
  <si>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</si>
  <si>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</si>
  <si>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</si>
  <si>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</si>
  <si>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</si>
  <si>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</si>
  <si>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</si>
  <si>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</si>
  <si>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</si>
  <si>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</si>
  <si>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</si>
  <si>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</si>
  <si>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</si>
  <si>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</si>
  <si>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</si>
  <si>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</si>
  <si>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</si>
  <si>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</si>
  <si>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</si>
  <si>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</si>
  <si>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</si>
  <si>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</si>
  <si>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</si>
  <si>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</si>
  <si>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</si>
  <si>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</si>
  <si>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</si>
  <si>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</si>
  <si>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</si>
  <si>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</si>
  <si>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</si>
  <si>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</si>
  <si>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</si>
  <si>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</si>
  <si>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</si>
  <si>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</si>
  <si>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</si>
  <si>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</si>
  <si>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</si>
  <si>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</si>
  <si>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</si>
  <si>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</si>
  <si>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</si>
  <si>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</si>
  <si>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</si>
  <si>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</si>
  <si>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</si>
  <si>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</si>
  <si>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</si>
  <si>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</si>
  <si>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</si>
  <si>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</si>
  <si>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</si>
  <si>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</si>
  <si>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</si>
  <si>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</si>
  <si>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</si>
  <si>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</si>
  <si>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</si>
  <si>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</si>
  <si>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</si>
  <si>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</si>
  <si>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</si>
  <si>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</si>
  <si>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</si>
  <si>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</si>
  <si>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</si>
  <si>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</si>
  <si>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</si>
  <si>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</si>
  <si>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</si>
  <si>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</si>
  <si>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</si>
  <si>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</si>
  <si>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</si>
  <si>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</si>
  <si>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</si>
  <si>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</si>
  <si>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</si>
  <si>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</si>
  <si>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</si>
  <si>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</si>
  <si>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</si>
  <si>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</si>
  <si>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</si>
  <si>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</si>
  <si>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</si>
  <si>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</si>
  <si>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</si>
  <si>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</si>
  <si>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</si>
  <si>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</si>
  <si>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</si>
  <si>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</si>
  <si>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</si>
  <si>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</si>
  <si>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</si>
  <si>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</si>
  <si>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</si>
  <si>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</si>
  <si>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</si>
  <si>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</si>
  <si>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</si>
  <si>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</si>
  <si>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</si>
  <si>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</si>
  <si>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</si>
  <si>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</si>
  <si>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</si>
  <si>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</si>
  <si>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</si>
  <si>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</si>
  <si>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</si>
  <si>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</si>
  <si>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</si>
  <si>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</si>
  <si>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</si>
  <si>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</si>
  <si>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</si>
  <si>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</si>
  <si>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</si>
  <si>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</si>
  <si>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</si>
  <si>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</si>
  <si>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</si>
  <si>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</si>
  <si>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</si>
  <si>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</si>
  <si>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</si>
  <si>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</si>
  <si>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</si>
  <si>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</si>
  <si>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</si>
  <si>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</si>
  <si>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</si>
  <si>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</si>
  <si>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</si>
  <si>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</si>
  <si>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</si>
  <si>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</si>
  <si>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</si>
  <si>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</si>
  <si>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</si>
  <si>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</si>
  <si>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</si>
  <si>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</si>
  <si>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</si>
  <si>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</si>
  <si>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</si>
  <si>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</si>
  <si>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</si>
  <si>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</si>
  <si>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</si>
  <si>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</si>
  <si>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</si>
  <si>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</si>
  <si>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</si>
  <si>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</si>
  <si>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</si>
  <si>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</si>
  <si>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</si>
  <si>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</si>
  <si>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</si>
  <si>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</si>
  <si>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</si>
  <si>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</si>
  <si>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</si>
  <si>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</si>
  <si>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</si>
  <si>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</si>
  <si>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</si>
  <si>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</si>
  <si>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</si>
  <si>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</si>
  <si>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</si>
  <si>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</si>
  <si>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</si>
  <si>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</si>
  <si>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</si>
  <si>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</si>
  <si>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</si>
  <si>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</si>
  <si>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</si>
  <si>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</si>
  <si>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</si>
  <si>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</si>
  <si>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</si>
  <si>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</si>
  <si>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</si>
  <si>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</si>
  <si>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</si>
  <si>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</si>
  <si>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</si>
  <si>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</si>
  <si>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</si>
  <si>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</si>
  <si>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</si>
  <si>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</si>
  <si>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</si>
  <si>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</si>
  <si>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</si>
  <si>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</si>
  <si>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</si>
  <si>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</si>
  <si>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</si>
  <si>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</si>
  <si>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</si>
  <si>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</si>
  <si>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</si>
  <si>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</si>
  <si>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</si>
  <si>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</si>
  <si>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</si>
  <si>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</si>
  <si>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</si>
  <si>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</si>
  <si>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</si>
  <si>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</si>
  <si>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</si>
  <si>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</si>
  <si>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</si>
  <si>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</si>
  <si>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</si>
  <si>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</si>
  <si>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</si>
  <si>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</si>
  <si>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</si>
  <si>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</si>
  <si>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</si>
  <si>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</si>
  <si>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</si>
  <si>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</si>
  <si>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</si>
  <si>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</si>
  <si>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</si>
  <si>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</si>
  <si>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</si>
  <si>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</si>
  <si>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</si>
  <si>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</si>
  <si>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</si>
  <si>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</si>
  <si>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</si>
  <si>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</si>
  <si>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</si>
  <si>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</si>
  <si>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</si>
  <si>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</si>
  <si>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</si>
  <si>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</si>
  <si>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</si>
  <si>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</si>
  <si>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</si>
  <si>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</si>
  <si>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</si>
  <si>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</si>
  <si>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</si>
  <si>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</si>
  <si>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</si>
  <si>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</si>
  <si>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</si>
  <si>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</si>
  <si>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</si>
  <si>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</si>
  <si>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</si>
  <si>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</si>
  <si>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</si>
  <si>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</si>
  <si>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</si>
  <si>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</si>
  <si>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</si>
  <si>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</si>
  <si>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</si>
  <si>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</si>
  <si>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</si>
  <si>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</si>
  <si>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</si>
  <si>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</si>
  <si>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</si>
  <si>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</si>
  <si>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</si>
  <si>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</si>
  <si>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</si>
  <si>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</si>
  <si>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</si>
  <si>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</si>
  <si>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</si>
  <si>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</si>
  <si>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</si>
  <si>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</si>
  <si>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</si>
  <si>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</si>
  <si>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</si>
  <si>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</si>
  <si>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</si>
  <si>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</si>
  <si>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</si>
  <si>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</si>
  <si>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</si>
  <si>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</si>
  <si>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</si>
  <si>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</si>
  <si>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</si>
  <si>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</si>
  <si>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</si>
  <si>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</si>
  <si>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</si>
  <si>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</si>
  <si>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</si>
  <si>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</si>
  <si>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</si>
  <si>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</si>
  <si>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</si>
  <si>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</si>
  <si>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</si>
  <si>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</si>
  <si>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</si>
  <si>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</si>
  <si>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</si>
  <si>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</si>
  <si>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</si>
  <si>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</si>
  <si>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</si>
  <si>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</si>
  <si>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</si>
  <si>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</si>
  <si>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</si>
  <si>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</si>
  <si>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</si>
  <si>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</si>
  <si>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</si>
  <si>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</si>
  <si>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</si>
  <si>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</si>
  <si>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</si>
  <si>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</si>
  <si>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</si>
  <si>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</si>
  <si>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</si>
  <si>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</si>
  <si>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</si>
  <si>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</si>
  <si>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</si>
  <si>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</si>
  <si>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</si>
  <si>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</si>
  <si>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</si>
  <si>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</si>
  <si>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</si>
  <si>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</si>
  <si>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</si>
  <si>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</si>
  <si>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</si>
  <si>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</si>
  <si>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</si>
  <si>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</si>
  <si>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</si>
  <si>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</si>
  <si>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</si>
  <si>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</si>
  <si>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</si>
  <si>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</si>
  <si>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</si>
  <si>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</si>
  <si>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</si>
  <si>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</si>
  <si>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</si>
  <si>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</si>
  <si>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</si>
  <si>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</si>
  <si>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</si>
  <si>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</si>
  <si>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</si>
  <si>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</si>
  <si>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</si>
  <si>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</si>
  <si>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</si>
  <si>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</si>
  <si>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</si>
  <si>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</si>
  <si>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</si>
  <si>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</si>
  <si>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</si>
  <si>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</si>
  <si>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</si>
  <si>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</si>
  <si>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</si>
  <si>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</si>
  <si>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</si>
  <si>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</si>
  <si>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</si>
  <si>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</si>
  <si>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</si>
  <si>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</si>
  <si>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</si>
  <si>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</si>
  <si>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</si>
  <si>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</si>
  <si>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</si>
  <si>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</si>
  <si>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</si>
  <si>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</si>
  <si>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</si>
  <si>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</si>
  <si>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</si>
  <si>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</si>
  <si>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</si>
  <si>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</si>
  <si>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</si>
  <si>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</si>
  <si>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</si>
  <si>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</si>
  <si>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</si>
  <si>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</si>
  <si>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</si>
  <si>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</si>
  <si>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</si>
  <si>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</si>
  <si>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</si>
  <si>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</si>
  <si>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</si>
  <si>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</si>
  <si>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</si>
  <si>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</si>
  <si>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</si>
  <si>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</si>
  <si>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</si>
  <si>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</si>
  <si>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</si>
  <si>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</si>
  <si>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</si>
  <si>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</si>
  <si>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</si>
  <si>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</si>
  <si>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</si>
  <si>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</si>
  <si>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</si>
  <si>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</si>
  <si>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</si>
  <si>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</si>
  <si>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</si>
  <si>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</si>
  <si>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</si>
  <si>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</si>
  <si>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</si>
  <si>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</si>
  <si>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</si>
  <si>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</si>
  <si>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</si>
  <si>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</si>
  <si>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</si>
  <si>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</si>
  <si>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</si>
  <si>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</si>
  <si>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</si>
  <si>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</si>
  <si>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</si>
  <si>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</si>
  <si>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</si>
  <si>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</si>
  <si>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</si>
  <si>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</si>
  <si>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</si>
  <si>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</si>
  <si>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</si>
  <si>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</si>
  <si>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</si>
  <si>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</si>
  <si>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</si>
  <si>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</si>
  <si>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</si>
  <si>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</si>
  <si>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</si>
  <si>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</si>
  <si>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</si>
  <si>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</si>
  <si>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</si>
  <si>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</si>
  <si>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</si>
  <si>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</si>
  <si>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</si>
  <si>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</si>
  <si>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</si>
  <si>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</si>
  <si>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</si>
  <si>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</si>
  <si>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</si>
  <si>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</si>
  <si>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</si>
  <si>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</si>
  <si>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</si>
  <si>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</si>
  <si>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</si>
  <si>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</si>
  <si>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</si>
  <si>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</si>
  <si>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</si>
  <si>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</si>
  <si>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</si>
  <si>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</si>
  <si>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</si>
  <si>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</si>
  <si>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</si>
  <si>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</si>
  <si>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</si>
  <si>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</si>
  <si>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</si>
  <si>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</si>
  <si>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</si>
  <si>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</si>
  <si>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</si>
  <si>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</si>
  <si>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</si>
  <si>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</si>
  <si>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</si>
  <si>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</si>
  <si>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</si>
  <si>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</si>
  <si>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</si>
  <si>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</si>
  <si>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</si>
  <si>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</si>
  <si>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</si>
  <si>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</si>
  <si>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</si>
  <si>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</si>
  <si>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</si>
  <si>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</si>
  <si>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</si>
  <si>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</si>
  <si>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</si>
  <si>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</si>
  <si>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</si>
  <si>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</si>
  <si>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</si>
  <si>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</si>
  <si>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</si>
  <si>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</si>
  <si>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</si>
  <si>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</si>
  <si>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</si>
  <si>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</si>
  <si>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</si>
  <si>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</si>
  <si>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</si>
  <si>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</si>
  <si>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</si>
  <si>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</si>
  <si>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</si>
  <si>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</si>
  <si>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</si>
  <si>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</si>
  <si>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</si>
  <si>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</si>
  <si>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</si>
  <si>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</si>
  <si>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</si>
  <si>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</si>
  <si>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</si>
  <si>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</si>
  <si>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</si>
  <si>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</si>
  <si>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</si>
  <si>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</si>
  <si>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</si>
  <si>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</si>
  <si>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</si>
  <si>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</si>
  <si>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</si>
  <si>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</si>
  <si>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</si>
  <si>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</si>
  <si>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</si>
  <si>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</si>
  <si>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</si>
  <si>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</si>
  <si>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</si>
  <si>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</si>
  <si>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</si>
  <si>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</si>
  <si>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</si>
  <si>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</si>
  <si>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</si>
  <si>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</si>
  <si>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</si>
  <si>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</si>
  <si>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</si>
  <si>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</si>
  <si>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</si>
  <si>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</si>
  <si>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</si>
  <si>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</si>
  <si>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</si>
  <si>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</si>
  <si>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</si>
  <si>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</si>
  <si>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</si>
  <si>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</si>
  <si>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</si>
  <si>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</si>
  <si>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</si>
  <si>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</si>
  <si>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</si>
  <si>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</si>
  <si>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</si>
  <si>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</si>
  <si>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</si>
  <si>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</si>
  <si>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</si>
  <si>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</si>
  <si>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</si>
  <si>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</si>
  <si>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</si>
  <si>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</si>
  <si>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</si>
  <si>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</si>
  <si>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</si>
  <si>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</si>
  <si>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</si>
  <si>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</si>
  <si>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</si>
  <si>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</si>
  <si>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</si>
  <si>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</si>
  <si>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</si>
  <si>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</si>
  <si>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</si>
  <si>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</si>
  <si>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</si>
  <si>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</si>
  <si>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</si>
  <si>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</si>
  <si>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</si>
  <si>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</si>
  <si>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</si>
  <si>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</si>
  <si>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</si>
  <si>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</si>
  <si>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</si>
  <si>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</si>
  <si>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</si>
  <si>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</si>
  <si>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</si>
  <si>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</si>
  <si>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</si>
  <si>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</si>
  <si>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</si>
  <si>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</si>
  <si>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</si>
  <si>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</si>
  <si>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</si>
  <si>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</si>
  <si>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</si>
  <si>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</si>
  <si>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</si>
  <si>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</si>
  <si>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</si>
  <si>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</si>
  <si>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</si>
  <si>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</si>
  <si>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</si>
  <si>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</si>
  <si>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</si>
  <si>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</si>
  <si>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</si>
  <si>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</si>
  <si>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</si>
  <si>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</si>
  <si>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</si>
  <si>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</si>
  <si>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</si>
  <si>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</si>
  <si>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</si>
  <si>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</si>
  <si>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</si>
  <si>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</si>
  <si>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</si>
  <si>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</si>
  <si>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</si>
  <si>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</si>
  <si>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</si>
  <si>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</si>
  <si>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</si>
  <si>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</si>
  <si>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</si>
  <si>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</si>
  <si>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</si>
  <si>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</si>
  <si>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</si>
  <si>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</si>
  <si>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</si>
  <si>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</si>
  <si>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</si>
  <si>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</si>
  <si>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</si>
  <si>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</si>
  <si>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</si>
  <si>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</si>
  <si>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</si>
  <si>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</si>
  <si>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</si>
  <si>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</si>
  <si>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</si>
  <si>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</si>
  <si>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</si>
  <si>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</si>
  <si>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</si>
  <si>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</si>
  <si>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</si>
  <si>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</si>
  <si>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</si>
  <si>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</si>
  <si>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</si>
  <si>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</si>
  <si>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</si>
  <si>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</si>
  <si>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</si>
  <si>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</si>
  <si>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</si>
  <si>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</si>
  <si>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</si>
  <si>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</si>
  <si>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</si>
  <si>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</si>
  <si>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</si>
  <si>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</si>
  <si>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</si>
  <si>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</si>
  <si>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</si>
  <si>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</si>
  <si>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</si>
  <si>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</si>
  <si>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</si>
  <si>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</si>
  <si>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</si>
  <si>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</si>
  <si>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</si>
  <si>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</si>
  <si>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</si>
  <si>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</si>
  <si>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</si>
  <si>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</si>
  <si>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</si>
  <si>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</si>
  <si>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</si>
  <si>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</si>
  <si>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</si>
  <si>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</si>
  <si>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</si>
  <si>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</si>
  <si>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</si>
  <si>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</si>
  <si>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</si>
  <si>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</si>
  <si>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</si>
  <si>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</si>
  <si>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</si>
  <si>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</si>
  <si>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</si>
  <si>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</si>
  <si>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</si>
  <si>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</si>
  <si>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</si>
  <si>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</si>
  <si>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</si>
  <si>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</si>
  <si>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</si>
  <si>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</si>
  <si>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</si>
  <si>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</si>
  <si>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</si>
  <si>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</si>
  <si>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</si>
  <si>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</si>
  <si>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</si>
  <si>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</si>
  <si>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</si>
  <si>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</si>
  <si>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</si>
  <si>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</si>
  <si>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</si>
  <si>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</si>
  <si>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</si>
  <si>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</si>
  <si>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</si>
  <si>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</si>
  <si>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</si>
  <si>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</si>
  <si>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</si>
  <si>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</si>
  <si>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</si>
  <si>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</si>
  <si>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</si>
  <si>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</si>
  <si>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</si>
  <si>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</si>
  <si>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</si>
  <si>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</si>
  <si>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</si>
  <si>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</si>
  <si>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</si>
  <si>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</si>
  <si>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</si>
  <si>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</si>
  <si>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</si>
  <si>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</si>
  <si>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</si>
  <si>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</si>
  <si>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</si>
  <si>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</si>
  <si>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</si>
  <si>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</si>
  <si>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</si>
  <si>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</si>
  <si>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</si>
  <si>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</si>
  <si>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</si>
  <si>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</si>
  <si>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</si>
  <si>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</si>
  <si>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</si>
  <si>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</si>
  <si>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</si>
  <si>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</si>
  <si>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</si>
  <si>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</si>
  <si>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</si>
  <si>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</si>
  <si>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</si>
  <si>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</si>
  <si>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</si>
  <si>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</si>
  <si>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</si>
  <si>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</si>
  <si>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</si>
  <si>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</si>
  <si>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</si>
  <si>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</si>
  <si>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</si>
  <si>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</si>
  <si>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</si>
  <si>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</si>
  <si>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</si>
  <si>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</si>
  <si>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</si>
  <si>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</si>
  <si>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</si>
  <si>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</si>
  <si>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</si>
  <si>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</si>
  <si>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</si>
  <si>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</si>
  <si>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</si>
  <si>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</si>
  <si>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</si>
  <si>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</si>
  <si>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</si>
  <si>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</si>
  <si>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</si>
  <si>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</si>
  <si>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</si>
  <si>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</si>
  <si>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</si>
  <si>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</si>
  <si>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</si>
  <si>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</si>
  <si>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</si>
  <si>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</si>
  <si>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</si>
  <si>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</si>
  <si>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</si>
  <si>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</si>
  <si>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</si>
  <si>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</si>
  <si>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</si>
  <si>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</si>
  <si>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</si>
  <si>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</si>
  <si>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</si>
  <si>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</si>
  <si>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</si>
  <si>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</si>
  <si>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</si>
  <si>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</si>
  <si>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</si>
  <si>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</si>
  <si>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</si>
  <si>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</si>
  <si>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</si>
  <si>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</si>
  <si>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</si>
  <si>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</si>
  <si>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</si>
  <si>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</si>
  <si>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</si>
  <si>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</si>
  <si>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</si>
  <si>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</si>
  <si>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</si>
  <si>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</si>
  <si>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</si>
  <si>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</si>
  <si>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</si>
  <si>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</si>
  <si>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</si>
  <si>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</si>
  <si>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</si>
  <si>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</si>
  <si>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</si>
  <si>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</si>
  <si>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</si>
  <si>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</si>
  <si>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</si>
  <si>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</si>
  <si>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</si>
  <si>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</si>
  <si>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</si>
  <si>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</si>
  <si>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</si>
  <si>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</si>
  <si>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</si>
  <si>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</si>
  <si>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</si>
  <si>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</si>
  <si>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</si>
  <si>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</si>
  <si>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</si>
  <si>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</si>
  <si>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</si>
  <si>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</si>
  <si>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</si>
  <si>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</si>
  <si>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</si>
  <si>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</si>
  <si>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</si>
  <si>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</si>
  <si>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</si>
  <si>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</si>
  <si>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</si>
  <si>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</si>
  <si>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</si>
  <si>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</si>
  <si>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</si>
  <si>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</si>
  <si>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</si>
  <si>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</si>
  <si>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</si>
  <si>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</si>
  <si>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</si>
  <si>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</si>
  <si>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</si>
  <si>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</si>
  <si>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</si>
  <si>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</si>
  <si>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</si>
  <si>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</si>
  <si>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</si>
  <si>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</si>
  <si>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</si>
  <si>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</si>
  <si>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</si>
  <si>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</si>
  <si>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</si>
  <si>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</si>
  <si>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</si>
  <si>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</si>
  <si>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</si>
  <si>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</si>
  <si>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</si>
  <si>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</si>
  <si>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</si>
  <si>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</si>
  <si>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</si>
  <si>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</si>
  <si>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</si>
  <si>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</si>
  <si>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</si>
  <si>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</si>
  <si>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</si>
  <si>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</si>
  <si>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</si>
  <si>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</si>
  <si>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</si>
  <si>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</si>
  <si>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</si>
  <si>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</si>
  <si>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</si>
  <si>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</si>
  <si>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</si>
  <si>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</si>
  <si>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</si>
  <si>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</si>
  <si>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</si>
  <si>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</si>
  <si>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</si>
  <si>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</si>
  <si>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</si>
  <si>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</si>
  <si>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</si>
  <si>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</si>
  <si>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</si>
  <si>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</si>
  <si>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</si>
  <si>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</si>
  <si>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</si>
  <si>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</si>
  <si>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</si>
  <si>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</si>
  <si>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</si>
  <si>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</si>
  <si>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</si>
  <si>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</si>
  <si>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</si>
  <si>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</si>
  <si>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</si>
  <si>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</si>
  <si>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</si>
  <si>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</si>
  <si>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</si>
  <si>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</si>
  <si>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</si>
  <si>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</si>
  <si>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</si>
  <si>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</si>
  <si>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</si>
  <si>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</si>
  <si>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</si>
  <si>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</si>
  <si>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</si>
  <si>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</si>
  <si>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</si>
  <si>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</si>
  <si>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</si>
  <si>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</si>
  <si>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</si>
  <si>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</si>
  <si>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</si>
  <si>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</si>
  <si>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</si>
  <si>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</si>
  <si>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</si>
  <si>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</si>
  <si>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</si>
  <si>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</si>
  <si>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</si>
  <si>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</si>
  <si>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</si>
  <si>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</si>
  <si>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</si>
  <si>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</si>
  <si>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</si>
  <si>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</si>
  <si>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</si>
  <si>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</si>
  <si>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</si>
  <si>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</si>
  <si>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</si>
  <si>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</si>
  <si>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</si>
  <si>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</si>
  <si>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</si>
  <si>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</si>
  <si>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</si>
  <si>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</si>
  <si>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</si>
  <si>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</si>
  <si>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</si>
  <si>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</si>
  <si>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</si>
  <si>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</si>
  <si>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</si>
  <si>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</si>
  <si>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</si>
  <si>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</si>
  <si>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</si>
  <si>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</si>
  <si>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</si>
  <si>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</si>
  <si>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</si>
  <si>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</si>
  <si>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</si>
  <si>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</si>
  <si>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</si>
  <si>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</si>
  <si>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</si>
  <si>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</si>
  <si>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</si>
  <si>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</si>
  <si>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</si>
  <si>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</si>
  <si>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</si>
  <si>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</si>
  <si>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</si>
  <si>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</si>
  <si>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</si>
  <si>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</si>
  <si>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</si>
  <si>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</si>
  <si>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</si>
  <si>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</si>
  <si>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</si>
  <si>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</si>
  <si>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</si>
  <si>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</si>
  <si>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</si>
  <si>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</si>
  <si>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</si>
  <si>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</si>
  <si>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</si>
  <si>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</si>
  <si>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</si>
  <si>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</si>
  <si>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</si>
  <si>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</si>
  <si>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</si>
  <si>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</si>
  <si>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</si>
  <si>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</si>
  <si>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</si>
  <si>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</si>
  <si>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</si>
  <si>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</si>
  <si>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</si>
  <si>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</si>
  <si>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</si>
  <si>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</si>
  <si>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</si>
  <si>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</si>
  <si>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</si>
  <si>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</si>
  <si>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</si>
  <si>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</si>
  <si>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</si>
  <si>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</si>
  <si>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</si>
  <si>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</si>
  <si>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</si>
  <si>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</si>
  <si>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</si>
  <si>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</si>
  <si>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</si>
  <si>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</si>
  <si>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</si>
  <si>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</si>
  <si>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</si>
  <si>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</si>
  <si>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</si>
  <si>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</si>
  <si>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</si>
  <si>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</si>
  <si>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</si>
  <si>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</si>
  <si>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</si>
  <si>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</si>
  <si>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</si>
  <si>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</si>
  <si>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</si>
  <si>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</si>
  <si>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</si>
  <si>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</si>
  <si>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</si>
  <si>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</si>
  <si>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</si>
  <si>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</si>
  <si>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</si>
  <si>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</si>
  <si>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</si>
  <si>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</si>
  <si>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</si>
  <si>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</si>
  <si>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</si>
  <si>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</si>
  <si>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</si>
  <si>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</si>
  <si>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</si>
  <si>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</si>
  <si>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</si>
  <si>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</si>
  <si>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</si>
  <si>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</si>
  <si>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</si>
  <si>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</si>
  <si>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</si>
  <si>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</si>
  <si>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</si>
  <si>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</si>
  <si>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</si>
  <si>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</si>
  <si>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</si>
  <si>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</si>
  <si>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</si>
  <si>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</si>
  <si>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</si>
  <si>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</si>
  <si>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</si>
  <si>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</si>
  <si>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</si>
  <si>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</si>
  <si>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</si>
  <si>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</si>
  <si>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</si>
  <si>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</si>
  <si>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</si>
  <si>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</si>
  <si>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</si>
  <si>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</si>
  <si>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</si>
  <si>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</si>
  <si>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</si>
  <si>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</si>
  <si>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</si>
  <si>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</si>
  <si>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</si>
  <si>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</si>
  <si>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</si>
  <si>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</si>
  <si>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</si>
  <si>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</si>
  <si>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</si>
  <si>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</si>
  <si>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</si>
  <si>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</si>
  <si>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</si>
  <si>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</si>
  <si>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</si>
  <si>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</si>
  <si>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</si>
  <si>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</si>
  <si>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</si>
  <si>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</si>
  <si>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</si>
  <si>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</si>
  <si>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</si>
  <si>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</si>
  <si>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</si>
  <si>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</si>
  <si>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</si>
  <si>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</si>
  <si>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</si>
  <si>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</si>
  <si>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</si>
  <si>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</si>
  <si>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</si>
  <si>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</si>
  <si>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</si>
  <si>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</si>
  <si>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</si>
  <si>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</si>
  <si>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</si>
  <si>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</si>
  <si>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</si>
  <si>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</si>
  <si>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</si>
  <si>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</si>
  <si>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</si>
  <si>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</si>
  <si>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</si>
  <si>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</si>
  <si>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</si>
  <si>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</si>
  <si>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</si>
  <si>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</si>
  <si>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</si>
  <si>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</si>
  <si>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</si>
  <si>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</si>
  <si>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</si>
  <si>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</si>
  <si>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</si>
  <si>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</si>
  <si>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</si>
  <si>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</si>
  <si>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</si>
  <si>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</si>
  <si>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</si>
  <si>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</si>
  <si>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</si>
  <si>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</si>
  <si>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</si>
  <si>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</si>
  <si>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</si>
  <si>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</si>
  <si>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</si>
  <si>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</si>
  <si>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</si>
  <si>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</si>
  <si>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</si>
  <si>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</si>
  <si>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</si>
  <si>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</si>
  <si>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</si>
  <si>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</si>
  <si>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</si>
  <si>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</si>
  <si>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</si>
  <si>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</si>
  <si>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</si>
  <si>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</si>
  <si>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</si>
  <si>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</si>
  <si>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</si>
  <si>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</si>
  <si>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</si>
  <si>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</si>
  <si>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</si>
  <si>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</si>
  <si>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</si>
  <si>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</si>
  <si>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</si>
  <si>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</si>
  <si>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</si>
  <si>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</si>
  <si>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</si>
  <si>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</si>
  <si>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</si>
  <si>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</si>
  <si>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</si>
  <si>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</si>
  <si>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</si>
  <si>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</si>
  <si>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</si>
  <si>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</si>
  <si>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</si>
  <si>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</si>
  <si>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</si>
  <si>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</si>
  <si>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</si>
  <si>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</si>
  <si>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</si>
  <si>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</si>
  <si>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</si>
  <si>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</si>
  <si>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</si>
  <si>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</si>
  <si>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</si>
  <si>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</si>
  <si>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</si>
  <si>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</si>
  <si>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</si>
  <si>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</si>
  <si>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</si>
  <si>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</si>
  <si>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</si>
  <si>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</si>
  <si>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</si>
  <si>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</si>
  <si>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</si>
  <si>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</si>
  <si>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</si>
  <si>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</si>
  <si>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</si>
  <si>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</si>
  <si>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</si>
  <si>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</si>
  <si>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</si>
  <si>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</si>
  <si>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</si>
  <si>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</si>
  <si>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</si>
  <si>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</si>
  <si>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</si>
  <si>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</si>
  <si>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</si>
  <si>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</si>
  <si>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</si>
  <si>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</si>
  <si>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</si>
  <si>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</si>
  <si>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</si>
  <si>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</si>
  <si>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</si>
  <si>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</si>
  <si>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</si>
  <si>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</si>
  <si>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</si>
  <si>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</si>
  <si>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</si>
  <si>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</si>
  <si>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</si>
  <si>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</si>
  <si>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</si>
  <si>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</si>
  <si>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</si>
  <si>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</si>
  <si>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</si>
  <si>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</si>
  <si>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</si>
  <si>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</si>
  <si>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</si>
  <si>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</si>
  <si>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</si>
  <si>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</si>
  <si>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</si>
  <si>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</si>
  <si>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</si>
  <si>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</si>
  <si>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</si>
  <si>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</si>
  <si>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</si>
  <si>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</si>
  <si>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</si>
  <si>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</si>
  <si>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</si>
  <si>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</si>
  <si>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</si>
  <si>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</si>
  <si>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</si>
  <si>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</si>
  <si>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</si>
  <si>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</si>
  <si>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</si>
  <si>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</si>
  <si>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</si>
  <si>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</si>
  <si>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</si>
  <si>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</si>
  <si>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</si>
  <si>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</si>
  <si>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</si>
  <si>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</si>
  <si>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</si>
  <si>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</si>
  <si>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</si>
  <si>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</si>
  <si>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</si>
  <si>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</si>
  <si>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</si>
  <si>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</si>
  <si>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</si>
  <si>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</si>
  <si>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</si>
  <si>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</si>
  <si>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</si>
  <si>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</si>
  <si>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</si>
  <si>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</si>
  <si>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</si>
  <si>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</si>
  <si>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</si>
  <si>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</si>
  <si>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</si>
  <si>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</si>
  <si>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</si>
  <si>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</si>
  <si>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</si>
  <si>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</si>
  <si>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</si>
  <si>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</si>
  <si>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</si>
  <si>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</si>
  <si>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</si>
  <si>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</si>
  <si>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</si>
  <si>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</si>
  <si>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</si>
  <si>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</si>
  <si>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</si>
  <si>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</si>
  <si>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</si>
  <si>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</si>
  <si>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</si>
  <si>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</si>
  <si>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</si>
  <si>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</si>
  <si>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</si>
  <si>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</si>
  <si>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</si>
  <si>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</si>
  <si>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</si>
  <si>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</si>
  <si>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</si>
  <si>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</si>
  <si>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</si>
  <si>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</si>
  <si>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</si>
  <si>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</si>
  <si>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</si>
  <si>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</si>
  <si>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</si>
  <si>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</si>
  <si>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</si>
  <si>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</si>
  <si>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</si>
  <si>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</si>
  <si>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</si>
  <si>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</si>
  <si>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</si>
  <si>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</si>
  <si>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</si>
  <si>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</si>
  <si>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</si>
  <si>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</si>
  <si>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</si>
  <si>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</si>
  <si>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</si>
  <si>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</si>
  <si>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</si>
  <si>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</si>
  <si>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</si>
  <si>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</si>
  <si>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</si>
  <si>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</si>
  <si>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</si>
  <si>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</si>
  <si>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</si>
  <si>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</si>
  <si>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</si>
  <si>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</si>
  <si>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</si>
  <si>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</si>
  <si>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</si>
  <si>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</si>
  <si>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</si>
  <si>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</si>
  <si>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</si>
  <si>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</si>
  <si>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</si>
  <si>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</si>
  <si>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</si>
  <si>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</si>
  <si>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</si>
  <si>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</si>
  <si>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</si>
  <si>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</si>
  <si>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</si>
  <si>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</si>
  <si>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</si>
  <si>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</si>
  <si>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</si>
  <si>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</si>
  <si>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</si>
  <si>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</si>
  <si>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</si>
  <si>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</si>
  <si>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</si>
  <si>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</si>
  <si>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</si>
  <si>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</si>
  <si>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</si>
  <si>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</si>
  <si>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</si>
  <si>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</si>
  <si>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</si>
  <si>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</si>
  <si>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</si>
  <si>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</si>
  <si>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</si>
  <si>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</si>
  <si>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</si>
  <si>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</si>
  <si>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</si>
  <si>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</si>
  <si>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</si>
  <si>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</si>
  <si>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</si>
  <si>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</si>
  <si>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</si>
  <si>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</si>
  <si>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</si>
  <si>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</si>
  <si>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</si>
  <si>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</si>
  <si>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</si>
  <si>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</si>
  <si>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</si>
  <si>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</si>
  <si>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</si>
  <si>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</si>
  <si>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</si>
  <si>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</si>
  <si>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</si>
  <si>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</si>
  <si>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</si>
  <si>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</si>
  <si>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</si>
  <si>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</si>
  <si>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</si>
  <si>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</si>
  <si>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</si>
  <si>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</si>
  <si>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</si>
  <si>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</si>
  <si>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</si>
  <si>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</si>
  <si>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</si>
  <si>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</si>
  <si>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</si>
  <si>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</si>
  <si>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</si>
  <si>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</si>
  <si>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</si>
  <si>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</si>
  <si>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</si>
  <si>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</si>
  <si>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</si>
  <si>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</si>
  <si>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</si>
  <si>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</si>
  <si>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</si>
  <si>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</si>
  <si>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</si>
  <si>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</si>
  <si>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</si>
  <si>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</si>
  <si>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</si>
  <si>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</si>
  <si>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</si>
  <si>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</si>
  <si>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</si>
  <si>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</si>
  <si>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</si>
  <si>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</si>
  <si>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</si>
  <si>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</si>
  <si>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</si>
  <si>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</si>
  <si>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</si>
  <si>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</si>
  <si>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</si>
  <si>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</si>
  <si>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</si>
  <si>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</si>
  <si>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</si>
  <si>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</si>
  <si>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</si>
  <si>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</si>
  <si>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</si>
  <si>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</si>
  <si>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</si>
  <si>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</si>
  <si>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</si>
  <si>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</si>
  <si>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</si>
  <si>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</si>
  <si>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</si>
  <si>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</si>
  <si>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</si>
  <si>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</si>
  <si>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</si>
  <si>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</si>
  <si>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</si>
  <si>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</si>
  <si>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</si>
  <si>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</si>
  <si>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</si>
  <si>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</si>
  <si>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</si>
  <si>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</si>
  <si>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</si>
  <si>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</si>
  <si>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</si>
  <si>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</si>
  <si>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</si>
  <si>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</si>
  <si>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</si>
  <si>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</si>
  <si>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</si>
  <si>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</si>
  <si>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</si>
  <si>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</si>
  <si>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</si>
  <si>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</si>
  <si>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</si>
  <si>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</si>
  <si>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</si>
  <si>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</si>
  <si>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</si>
  <si>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</si>
  <si>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</si>
  <si>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</si>
  <si>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</si>
  <si>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</si>
  <si>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</si>
  <si>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</si>
  <si>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</si>
  <si>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</si>
  <si>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</si>
  <si>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</si>
  <si>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</si>
  <si>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</si>
  <si>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</si>
  <si>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</si>
  <si>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</si>
  <si>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</si>
  <si>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</si>
  <si>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</si>
  <si>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</si>
  <si>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</si>
  <si>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</si>
  <si>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</si>
  <si>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</si>
  <si>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</si>
  <si>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</si>
  <si>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</si>
  <si>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</si>
  <si>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</si>
  <si>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</si>
  <si>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</si>
  <si>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</si>
  <si>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</si>
  <si>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</si>
  <si>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</si>
  <si>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</si>
  <si>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</si>
  <si>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</si>
  <si>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</si>
  <si>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</si>
  <si>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</si>
  <si>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</si>
  <si>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</si>
  <si>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</si>
  <si>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</si>
  <si>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</si>
  <si>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</si>
  <si>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</si>
  <si>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</si>
  <si>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</si>
  <si>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</si>
  <si>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</si>
  <si>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</si>
  <si>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</si>
  <si>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</si>
  <si>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</si>
  <si>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</si>
  <si>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</si>
  <si>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</si>
  <si>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</si>
  <si>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</si>
  <si>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</si>
  <si>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</si>
  <si>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</si>
  <si>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</si>
  <si>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</si>
  <si>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</si>
  <si>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</si>
  <si>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</si>
  <si>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</si>
  <si>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</si>
  <si>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</si>
  <si>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</si>
  <si>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</si>
  <si>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</si>
  <si>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</si>
  <si>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</si>
  <si>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</si>
  <si>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</si>
  <si>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</si>
  <si>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</si>
  <si>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</si>
  <si>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</si>
  <si>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</si>
  <si>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</si>
  <si>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</si>
  <si>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</si>
  <si>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</si>
  <si>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</si>
  <si>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</si>
  <si>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</si>
  <si>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</si>
  <si>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</si>
  <si>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</si>
  <si>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</si>
  <si>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</si>
  <si>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</si>
  <si>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</si>
  <si>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</si>
  <si>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</si>
  <si>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</si>
  <si>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</si>
  <si>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</si>
  <si>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</si>
  <si>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</si>
  <si>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</si>
  <si>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</si>
  <si>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</si>
  <si>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</si>
  <si>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</si>
  <si>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</si>
  <si>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</si>
  <si>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</si>
  <si>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</si>
  <si>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</si>
  <si>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</si>
  <si>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</si>
  <si>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</si>
  <si>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</si>
  <si>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</si>
  <si>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</si>
  <si>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</si>
  <si>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</si>
  <si>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</si>
  <si>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</si>
  <si>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</si>
  <si>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</si>
  <si>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</si>
  <si>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</si>
  <si>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</si>
  <si>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</si>
  <si>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</si>
  <si>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</si>
  <si>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</si>
  <si>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</si>
  <si>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</si>
  <si>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</si>
  <si>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</si>
  <si>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</si>
  <si>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</si>
  <si>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</si>
  <si>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</si>
  <si>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</si>
  <si>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</si>
  <si>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</si>
  <si>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</si>
  <si>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</si>
  <si>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</si>
  <si>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</si>
  <si>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</si>
  <si>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</si>
  <si>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</si>
  <si>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</si>
  <si>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</si>
  <si>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</si>
  <si>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</si>
  <si>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</si>
  <si>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</si>
  <si>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</si>
  <si>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</si>
  <si>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</si>
  <si>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</si>
  <si>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</si>
  <si>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</si>
  <si>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</si>
  <si>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</si>
  <si>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</si>
  <si>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</si>
  <si>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</si>
  <si>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</si>
  <si>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</si>
  <si>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</si>
  <si>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</si>
  <si>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</si>
  <si>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</si>
  <si>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</si>
  <si>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</si>
  <si>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</si>
  <si>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</si>
  <si>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</si>
  <si>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</si>
  <si>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</si>
  <si>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</si>
  <si>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</si>
  <si>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</si>
  <si>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</si>
  <si>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</si>
  <si>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</si>
  <si>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</si>
  <si>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</si>
  <si>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</si>
  <si>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</si>
  <si>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</si>
  <si>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</si>
  <si>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</si>
  <si>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</si>
  <si>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</si>
  <si>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</si>
  <si>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</si>
  <si>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</si>
  <si>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</si>
  <si>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</si>
  <si>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</si>
  <si>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</si>
  <si>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</si>
  <si>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</si>
  <si>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</si>
  <si>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</si>
  <si>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</si>
  <si>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</si>
  <si>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</si>
  <si>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</si>
  <si>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</si>
  <si>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</si>
  <si>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</si>
  <si>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</si>
  <si>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</si>
  <si>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</si>
  <si>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</si>
  <si>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</si>
  <si>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</si>
  <si>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</si>
  <si>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</si>
  <si>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</si>
  <si>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</si>
  <si>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</si>
  <si>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</si>
  <si>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</si>
  <si>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</si>
  <si>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</si>
  <si>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</si>
  <si>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</si>
  <si>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</si>
  <si>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</si>
  <si>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</si>
  <si>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</si>
  <si>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</si>
  <si>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</si>
  <si>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</si>
  <si>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</si>
  <si>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</si>
  <si>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</si>
  <si>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</si>
  <si>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</si>
  <si>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</si>
  <si>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</si>
  <si>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</si>
  <si>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</si>
  <si>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</si>
  <si>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</si>
  <si>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</si>
  <si>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</si>
  <si>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</si>
  <si>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</si>
  <si>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</si>
  <si>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</si>
  <si>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</si>
  <si>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</si>
  <si>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</si>
  <si>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</si>
  <si>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</si>
  <si>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</si>
  <si>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</si>
  <si>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</si>
  <si>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</si>
  <si>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</si>
  <si>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</si>
  <si>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</si>
  <si>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</si>
  <si>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</si>
  <si>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</si>
  <si>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</si>
  <si>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</si>
  <si>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</si>
  <si>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</si>
  <si>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</si>
  <si>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</si>
  <si>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</si>
  <si>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</si>
  <si>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</si>
  <si>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</si>
  <si>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</si>
  <si>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</si>
  <si>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</si>
  <si>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</si>
  <si>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</si>
  <si>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</si>
  <si>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</si>
  <si>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</si>
  <si>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</si>
  <si>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</si>
  <si>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</si>
  <si>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</si>
  <si>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</si>
  <si>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</si>
  <si>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</si>
  <si>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</si>
  <si>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</si>
  <si>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</si>
  <si>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</si>
  <si>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</si>
  <si>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</si>
  <si>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</si>
  <si>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</si>
  <si>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</si>
  <si>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</si>
  <si>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</si>
  <si>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</si>
  <si>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</si>
  <si>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</si>
  <si>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</si>
  <si>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</si>
  <si>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</si>
  <si>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</si>
  <si>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</si>
  <si>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</si>
  <si>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</si>
  <si>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</si>
  <si>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</si>
  <si>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</si>
  <si>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</si>
  <si>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</si>
  <si>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</si>
  <si>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</si>
  <si>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</si>
  <si>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</si>
  <si>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</si>
  <si>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</si>
  <si>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</si>
  <si>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</si>
  <si>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</si>
  <si>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</si>
  <si>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</si>
  <si>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</si>
  <si>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</si>
  <si>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</si>
  <si>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</si>
  <si>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</si>
  <si>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</si>
  <si>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</si>
  <si>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</si>
  <si>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</si>
  <si>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</si>
  <si>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</si>
  <si>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</si>
  <si>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</si>
  <si>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</si>
  <si>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</si>
  <si>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</si>
  <si>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</si>
  <si>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</si>
  <si>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</si>
  <si>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</si>
  <si>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</si>
  <si>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</si>
  <si>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</si>
  <si>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</si>
  <si>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</si>
  <si>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</si>
  <si>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</si>
  <si>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</si>
  <si>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</si>
  <si>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</si>
  <si>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</si>
  <si>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</si>
  <si>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</si>
  <si>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</si>
  <si>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</si>
  <si>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</si>
  <si>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</si>
  <si>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</si>
  <si>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</si>
  <si>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</si>
  <si>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</si>
  <si>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</si>
  <si>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</si>
  <si>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</si>
  <si>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</si>
  <si>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</si>
  <si>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</si>
  <si>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</si>
  <si>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</si>
  <si>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</si>
  <si>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</si>
  <si>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</si>
  <si>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</si>
  <si>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</si>
  <si>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</si>
  <si>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</si>
  <si>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</si>
  <si>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</si>
  <si>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</si>
  <si>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</si>
  <si>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</si>
  <si>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</si>
  <si>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</si>
  <si>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</si>
  <si>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</si>
  <si>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</si>
  <si>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</si>
  <si>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</si>
  <si>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</si>
  <si>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</si>
  <si>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</si>
  <si>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</si>
  <si>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</si>
  <si>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</si>
  <si>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</si>
  <si>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</si>
  <si>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</si>
  <si>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</si>
  <si>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</si>
  <si>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</si>
  <si>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</si>
  <si>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</si>
  <si>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</si>
  <si>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</si>
  <si>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</si>
  <si>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</si>
  <si>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</si>
  <si>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</si>
  <si>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</si>
  <si>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</si>
  <si>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</si>
  <si>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</si>
  <si>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</si>
  <si>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</si>
  <si>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</si>
  <si>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</si>
  <si>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</si>
  <si>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</si>
  <si>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</si>
  <si>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</si>
  <si>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</si>
  <si>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</si>
  <si>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</si>
  <si>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</si>
  <si>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</si>
  <si>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</si>
  <si>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</si>
  <si>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</si>
  <si>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</si>
  <si>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</si>
  <si>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</si>
  <si>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</si>
  <si>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</si>
  <si>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</si>
  <si>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</si>
  <si>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</si>
  <si>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</si>
  <si>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</si>
  <si>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</si>
  <si>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</si>
  <si>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</si>
  <si>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</si>
  <si>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</si>
  <si>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</si>
  <si>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</si>
  <si>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</si>
  <si>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</si>
  <si>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</si>
  <si>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</si>
  <si>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</si>
  <si>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</si>
  <si>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</si>
  <si>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</si>
  <si>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</si>
  <si>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</si>
  <si>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</si>
  <si>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</si>
  <si>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</si>
  <si>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</si>
  <si>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</si>
  <si>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</si>
  <si>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</si>
  <si>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</si>
  <si>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</si>
  <si>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</si>
  <si>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</si>
  <si>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</si>
  <si>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</si>
  <si>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</si>
  <si>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</si>
  <si>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</si>
  <si>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</si>
  <si>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</si>
  <si>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</si>
  <si>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</si>
  <si>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</si>
  <si>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</si>
  <si>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</si>
  <si>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</si>
  <si>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</si>
  <si>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</si>
  <si>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</si>
  <si>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</si>
  <si>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</si>
  <si>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</si>
  <si>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</si>
  <si>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</si>
  <si>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</si>
  <si>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</si>
  <si>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</si>
  <si>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</si>
  <si>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</si>
  <si>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</si>
  <si>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</si>
  <si>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</si>
  <si>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</si>
  <si>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</si>
  <si>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</si>
  <si>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</si>
  <si>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</si>
  <si>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</si>
  <si>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</si>
  <si>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</si>
  <si>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</si>
  <si>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</si>
  <si>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</si>
  <si>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</si>
  <si>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</si>
  <si>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</si>
  <si>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</si>
  <si>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</si>
  <si>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</si>
  <si>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</si>
  <si>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</si>
  <si>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</si>
  <si>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</si>
  <si>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</si>
  <si>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</si>
  <si>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</si>
  <si>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</si>
  <si>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</si>
  <si>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</si>
  <si>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</si>
  <si>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</si>
  <si>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</si>
  <si>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</si>
  <si>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</si>
  <si>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</si>
  <si>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</si>
  <si>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</si>
  <si>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</si>
  <si>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</si>
  <si>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</si>
  <si>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</si>
  <si>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</si>
  <si>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</si>
  <si>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</si>
  <si>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</si>
  <si>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</si>
  <si>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</si>
  <si>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</si>
  <si>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</si>
  <si>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</si>
  <si>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</si>
  <si>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</si>
  <si>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</si>
  <si>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</si>
  <si>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</si>
  <si>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</si>
  <si>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</si>
  <si>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</si>
  <si>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</si>
  <si>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</si>
  <si>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</si>
  <si>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</si>
  <si>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</si>
  <si>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</si>
  <si>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</si>
  <si>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</si>
  <si>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</si>
  <si>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</si>
  <si>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</si>
  <si>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</si>
  <si>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</si>
  <si>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</si>
  <si>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</si>
  <si>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</si>
  <si>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</si>
  <si>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</si>
  <si>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</si>
  <si>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</si>
  <si>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</si>
  <si>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</si>
  <si>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</si>
  <si>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</si>
  <si>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</si>
  <si>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</si>
  <si>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</si>
  <si>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</si>
  <si>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</si>
  <si>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</si>
  <si>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</si>
  <si>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</si>
  <si>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</si>
  <si>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</si>
  <si>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</si>
  <si>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</si>
  <si>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</si>
  <si>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</si>
  <si>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</si>
  <si>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</si>
  <si>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</si>
  <si>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</si>
  <si>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</si>
  <si>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</si>
  <si>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</si>
  <si>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</si>
  <si>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</si>
  <si>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</si>
  <si>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</si>
  <si>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</si>
  <si>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</si>
  <si>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</si>
  <si>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</si>
  <si>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</si>
  <si>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</si>
  <si>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</si>
  <si>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</si>
  <si>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</si>
  <si>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</si>
  <si>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</si>
  <si>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</si>
  <si>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</si>
  <si>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</si>
  <si>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</si>
  <si>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</si>
  <si>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</si>
  <si>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</si>
  <si>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</si>
  <si>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</si>
  <si>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</si>
  <si>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</si>
  <si>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</si>
  <si>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</si>
  <si>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</si>
  <si>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</si>
  <si>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</si>
  <si>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</si>
  <si>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</si>
  <si>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</si>
  <si>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</si>
  <si>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</si>
  <si>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</si>
  <si>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</si>
  <si>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</si>
  <si>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</si>
  <si>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</si>
  <si>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</si>
  <si>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</si>
  <si>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</si>
  <si>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</si>
  <si>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</si>
  <si>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</si>
  <si>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</si>
  <si>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</si>
  <si>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</si>
  <si>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</si>
  <si>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</si>
  <si>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</si>
  <si>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</si>
  <si>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</si>
  <si>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</si>
  <si>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</si>
  <si>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</si>
  <si>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</si>
  <si>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</si>
  <si>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</si>
  <si>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</si>
  <si>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</si>
  <si>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</si>
  <si>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</si>
  <si>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</si>
  <si>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</si>
  <si>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</si>
  <si>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</si>
  <si>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</si>
  <si>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</si>
  <si>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</si>
  <si>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</si>
  <si>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</si>
  <si>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</si>
  <si>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</si>
  <si>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</si>
  <si>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</si>
  <si>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</si>
  <si>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</si>
  <si>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</si>
  <si>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</si>
  <si>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</si>
  <si>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</si>
  <si>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</si>
  <si>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</si>
  <si>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</si>
  <si>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</si>
  <si>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</si>
  <si>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</si>
  <si>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</si>
  <si>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</si>
  <si>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</si>
  <si>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</si>
  <si>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</si>
  <si>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</si>
  <si>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</si>
  <si>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</si>
  <si>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</si>
  <si>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</si>
  <si>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</si>
  <si>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</si>
  <si>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</si>
  <si>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</si>
  <si>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</si>
  <si>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</si>
  <si>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</si>
  <si>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</si>
  <si>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</si>
  <si>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</si>
  <si>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</si>
  <si>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</si>
  <si>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</si>
  <si>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</si>
  <si>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</si>
  <si>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</si>
  <si>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</si>
  <si>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</si>
  <si>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</si>
  <si>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</si>
  <si>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</si>
  <si>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</si>
  <si>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</si>
  <si>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</si>
  <si>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</si>
  <si>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</si>
  <si>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</si>
  <si>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</si>
  <si>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</si>
  <si>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</si>
  <si>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</si>
  <si>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</si>
  <si>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</si>
  <si>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</si>
  <si>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</si>
  <si>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</si>
  <si>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</si>
  <si>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</si>
  <si>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</si>
  <si>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</si>
  <si>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</si>
  <si>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</si>
  <si>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</si>
  <si>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</si>
  <si>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</si>
  <si>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</si>
  <si>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</si>
  <si>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</si>
  <si>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</si>
  <si>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</si>
  <si>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</si>
  <si>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</si>
  <si>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</si>
  <si>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</si>
  <si>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</si>
  <si>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</si>
  <si>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</si>
  <si>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</si>
  <si>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</si>
  <si>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</si>
  <si>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</si>
  <si>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</si>
  <si>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</si>
  <si>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</si>
  <si>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</si>
  <si>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</si>
  <si>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</si>
  <si>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</si>
  <si>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</si>
  <si>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</si>
  <si>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</si>
  <si>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</si>
  <si>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</si>
  <si>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</si>
  <si>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</si>
  <si>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</si>
  <si>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</si>
  <si>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</si>
  <si>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</si>
  <si>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</si>
  <si>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</si>
  <si>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</si>
  <si>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</si>
  <si>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</si>
  <si>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</si>
  <si>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</si>
  <si>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</si>
  <si>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</si>
  <si>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</si>
  <si>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</si>
  <si>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</si>
  <si>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</si>
  <si>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</si>
  <si>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</si>
  <si>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</si>
  <si>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</si>
  <si>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</si>
  <si>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</si>
  <si>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</si>
  <si>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</si>
  <si>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</si>
  <si>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</si>
  <si>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</si>
  <si>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</si>
  <si>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</si>
  <si>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</si>
  <si>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</si>
  <si>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</si>
  <si>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</si>
  <si>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</si>
  <si>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</si>
  <si>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</si>
  <si>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</si>
  <si>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</si>
  <si>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</si>
  <si>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</si>
  <si>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</si>
  <si>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</si>
  <si>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</si>
  <si>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</si>
  <si>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</si>
  <si>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</si>
  <si>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</si>
  <si>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</si>
  <si>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</si>
  <si>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</si>
  <si>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</si>
  <si>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</si>
  <si>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</si>
  <si>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</si>
  <si>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</si>
  <si>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</si>
  <si>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</si>
  <si>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</si>
  <si>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</si>
  <si>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</si>
  <si>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</si>
  <si>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</si>
  <si>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</si>
  <si>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</si>
  <si>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</si>
  <si>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</si>
  <si>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</si>
  <si>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</si>
  <si>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</si>
  <si>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</si>
  <si>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</si>
  <si>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</si>
  <si>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</si>
  <si>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</si>
  <si>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</si>
  <si>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</si>
  <si>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</si>
  <si>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</si>
  <si>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</si>
  <si>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</si>
  <si>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</si>
  <si>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</si>
  <si>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</si>
  <si>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</si>
  <si>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</si>
  <si>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</si>
  <si>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</si>
  <si>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</si>
  <si>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</si>
  <si>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</si>
  <si>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</si>
  <si>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</si>
  <si>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</si>
  <si>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</si>
  <si>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</si>
  <si>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</si>
  <si>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</si>
  <si>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</si>
  <si>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</si>
  <si>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</si>
  <si>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</si>
  <si>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</si>
  <si>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</si>
  <si>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</si>
  <si>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</si>
  <si>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</si>
  <si>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</si>
  <si>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</si>
  <si>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</si>
  <si>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</si>
  <si>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</si>
  <si>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</si>
  <si>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</si>
  <si>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</si>
  <si>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</si>
  <si>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</si>
  <si>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</si>
  <si>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</si>
  <si>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</si>
  <si>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</si>
  <si>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</si>
  <si>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</si>
  <si>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</si>
  <si>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</si>
  <si>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</si>
  <si>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</si>
  <si>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</si>
  <si>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</si>
  <si>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</si>
  <si>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</si>
  <si>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</si>
  <si>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</si>
  <si>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</si>
  <si>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</si>
  <si>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</si>
  <si>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</si>
  <si>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</si>
  <si>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</si>
  <si>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</si>
  <si>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</si>
  <si>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</si>
  <si>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</si>
  <si>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</si>
  <si>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</si>
  <si>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</si>
  <si>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</si>
  <si>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</si>
  <si>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</si>
  <si>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</si>
  <si>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</si>
  <si>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</si>
  <si>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</si>
  <si>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</si>
  <si>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</si>
  <si>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</si>
  <si>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</si>
  <si>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</si>
  <si>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</si>
  <si>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</si>
  <si>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</si>
  <si>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</si>
  <si>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</si>
  <si>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</si>
  <si>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</si>
  <si>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</si>
  <si>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</si>
  <si>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</si>
  <si>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</si>
  <si>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</si>
  <si>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</si>
  <si>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</si>
  <si>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</si>
  <si>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</si>
  <si>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</si>
  <si>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</si>
  <si>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</si>
  <si>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</si>
  <si>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</si>
  <si>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</si>
  <si>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</si>
  <si>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</si>
  <si>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</si>
  <si>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</si>
  <si>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</si>
  <si>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</si>
  <si>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</si>
  <si>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</si>
  <si>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</si>
  <si>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</si>
  <si>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</si>
  <si>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</si>
  <si>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</si>
  <si>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</si>
  <si>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</si>
  <si>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</si>
  <si>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</si>
  <si>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</si>
  <si>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</si>
  <si>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</si>
  <si>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</si>
  <si>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</si>
  <si>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</si>
  <si>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</si>
  <si>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</si>
  <si>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</si>
  <si>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</si>
  <si>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</si>
  <si>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</si>
  <si>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</si>
  <si>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</si>
  <si>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</si>
  <si>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</si>
  <si>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</si>
  <si>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</si>
  <si>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</si>
  <si>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</si>
  <si>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</si>
  <si>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</si>
  <si>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</si>
  <si>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</si>
  <si>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</si>
  <si>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</si>
  <si>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</si>
  <si>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</si>
  <si>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</si>
  <si>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</si>
  <si>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</si>
  <si>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</si>
  <si>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</si>
  <si>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</si>
  <si>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</si>
  <si>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</si>
  <si>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</si>
  <si>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</si>
  <si>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</si>
  <si>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</si>
  <si>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</si>
  <si>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</si>
  <si>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</si>
  <si>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</si>
  <si>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</si>
  <si>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</si>
  <si>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</si>
  <si>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</si>
  <si>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</si>
  <si>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</si>
  <si>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</si>
  <si>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</si>
  <si>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</si>
  <si>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</si>
  <si>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</si>
  <si>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</si>
  <si>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</si>
  <si>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</si>
  <si>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</si>
  <si>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</si>
  <si>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</si>
  <si>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</si>
  <si>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</si>
  <si>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</si>
  <si>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</si>
  <si>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</si>
  <si>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</si>
  <si>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</si>
  <si>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</si>
  <si>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</si>
  <si>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</si>
  <si>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</si>
  <si>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</si>
  <si>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</si>
  <si>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</si>
  <si>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</si>
  <si>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</si>
  <si>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</si>
  <si>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</si>
  <si>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</si>
  <si>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</si>
  <si>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</si>
  <si>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</si>
  <si>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</si>
  <si>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</si>
  <si>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</si>
  <si>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</si>
  <si>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</si>
  <si>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</si>
  <si>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</si>
  <si>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</si>
  <si>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</si>
  <si>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</si>
  <si>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</si>
  <si>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</si>
  <si>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</si>
  <si>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</si>
  <si>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</si>
  <si>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</si>
  <si>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</si>
  <si>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</si>
  <si>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</si>
  <si>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</si>
  <si>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</si>
  <si>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</si>
  <si>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</si>
  <si>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</si>
  <si>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</si>
  <si>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</si>
  <si>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</si>
  <si>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</si>
  <si>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</si>
  <si>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</si>
  <si>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</si>
  <si>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</si>
  <si>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</si>
  <si>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</si>
  <si>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</si>
  <si>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</si>
  <si>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</si>
  <si>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</si>
  <si>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</si>
  <si>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</si>
  <si>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</si>
  <si>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</si>
  <si>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</si>
  <si>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</si>
  <si>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</si>
  <si>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</si>
  <si>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</si>
  <si>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</si>
  <si>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</si>
  <si>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</si>
  <si>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</si>
  <si>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</si>
  <si>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</si>
  <si>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</si>
  <si>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</si>
  <si>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</si>
  <si>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</si>
  <si>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</si>
  <si>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</si>
  <si>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</si>
  <si>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</si>
  <si>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</si>
  <si>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</si>
  <si>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</si>
  <si>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</si>
  <si>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</si>
  <si>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</si>
  <si>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</si>
  <si>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</si>
  <si>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</si>
  <si>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</si>
  <si>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</si>
  <si>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</si>
  <si>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</si>
  <si>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</si>
  <si>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</si>
  <si>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</si>
  <si>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</si>
  <si>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</si>
  <si>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</si>
  <si>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</si>
  <si>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</si>
  <si>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</si>
  <si>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</si>
  <si>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</si>
  <si>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</si>
  <si>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</si>
  <si>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</si>
  <si>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</si>
  <si>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</si>
  <si>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</si>
  <si>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</si>
  <si>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</si>
  <si>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</si>
  <si>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</si>
  <si>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</si>
  <si>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</si>
  <si>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</si>
  <si>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</si>
  <si>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</si>
  <si>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</si>
  <si>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</si>
  <si>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</si>
  <si>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</si>
  <si>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</si>
  <si>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</si>
  <si>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</si>
  <si>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</si>
  <si>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</si>
  <si>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</si>
  <si>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</si>
  <si>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</si>
  <si>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</si>
  <si>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</si>
  <si>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</si>
  <si>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</si>
  <si>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</si>
  <si>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</si>
  <si>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</si>
  <si>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</si>
  <si>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</si>
  <si>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</si>
  <si>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</si>
  <si>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</si>
  <si>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</si>
  <si>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</si>
  <si>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</si>
  <si>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</si>
  <si>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</si>
  <si>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</si>
  <si>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</si>
  <si>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</si>
  <si>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</si>
  <si>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</si>
  <si>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</si>
  <si>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</si>
  <si>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</si>
  <si>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</si>
  <si>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</si>
  <si>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</si>
  <si>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</si>
  <si>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</si>
  <si>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</si>
  <si>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</si>
  <si>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</si>
  <si>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</si>
  <si>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</si>
  <si>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</si>
  <si>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</si>
  <si>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</si>
  <si>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</si>
  <si>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</si>
  <si>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</si>
  <si>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</si>
  <si>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</si>
  <si>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</si>
  <si>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</si>
  <si>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</si>
  <si>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</si>
  <si>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</si>
  <si>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</si>
  <si>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</si>
  <si>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</si>
  <si>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</si>
  <si>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</si>
  <si>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</si>
  <si>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</si>
  <si>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</si>
  <si>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</si>
  <si>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</si>
  <si>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</si>
  <si>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</si>
  <si>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</si>
  <si>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</si>
  <si>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</si>
  <si>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</si>
  <si>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</si>
  <si>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</si>
  <si>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</si>
  <si>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</si>
  <si>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</si>
  <si>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</si>
  <si>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</si>
  <si>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</si>
  <si>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</si>
  <si>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</si>
  <si>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</si>
  <si>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</si>
  <si>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</si>
  <si>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</si>
  <si>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</si>
  <si>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</si>
  <si>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</si>
  <si>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</si>
  <si>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</si>
  <si>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</si>
  <si>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</si>
  <si>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</si>
  <si>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</si>
  <si>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</si>
  <si>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</si>
  <si>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</si>
  <si>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</si>
  <si>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</si>
  <si>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</si>
  <si>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</si>
  <si>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</si>
  <si>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</si>
  <si>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</si>
  <si>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</si>
  <si>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</si>
  <si>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</si>
  <si>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</si>
  <si>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</si>
  <si>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</si>
  <si>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</si>
  <si>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</si>
  <si>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</si>
  <si>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</si>
  <si>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</si>
  <si>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</si>
  <si>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</si>
  <si>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</si>
  <si>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</si>
  <si>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</si>
  <si>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</si>
  <si>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</si>
  <si>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</si>
  <si>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</si>
  <si>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</si>
  <si>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</si>
  <si>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</si>
  <si>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</si>
  <si>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</si>
  <si>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</si>
  <si>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</si>
  <si>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</si>
  <si>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</si>
  <si>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</si>
  <si>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</si>
  <si>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</si>
  <si>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</si>
  <si>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</si>
  <si>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</si>
  <si>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</si>
  <si>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</si>
  <si>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</si>
  <si>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</si>
  <si>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</si>
  <si>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</si>
  <si>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</si>
  <si>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</si>
  <si>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</si>
  <si>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</si>
  <si>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</si>
  <si>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</si>
  <si>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</si>
  <si>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</si>
  <si>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</si>
  <si>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</si>
  <si>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</si>
  <si>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</si>
  <si>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</si>
  <si>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</si>
  <si>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</si>
  <si>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</si>
  <si>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</si>
  <si>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</si>
  <si>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</si>
  <si>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</si>
  <si>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</si>
  <si>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</si>
  <si>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</si>
  <si>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</si>
  <si>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</si>
  <si>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</si>
  <si>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</si>
  <si>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</si>
  <si>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</si>
  <si>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</si>
  <si>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</si>
  <si>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</si>
  <si>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</si>
  <si>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</si>
  <si>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</si>
  <si>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</si>
  <si>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</si>
  <si>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</si>
  <si>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</si>
  <si>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</si>
  <si>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</si>
  <si>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</si>
  <si>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</si>
  <si>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</si>
  <si>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</si>
  <si>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</si>
  <si>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</si>
  <si>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</si>
  <si>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</si>
  <si>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</si>
  <si>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</si>
  <si>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</si>
  <si>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</si>
  <si>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</si>
  <si>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</si>
  <si>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</si>
  <si>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</si>
  <si>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</si>
  <si>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</si>
  <si>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</si>
  <si>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</si>
  <si>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</si>
  <si>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</si>
  <si>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</si>
  <si>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</si>
  <si>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</si>
  <si>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</si>
  <si>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</si>
  <si>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</si>
  <si>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</si>
  <si>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</si>
  <si>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</si>
  <si>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</si>
  <si>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</si>
  <si>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</si>
  <si>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</si>
  <si>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</si>
  <si>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</si>
  <si>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</si>
  <si>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</si>
  <si>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</si>
  <si>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</si>
  <si>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</si>
  <si>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</si>
  <si>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</si>
  <si>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</si>
  <si>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</si>
  <si>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</si>
  <si>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</si>
  <si>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</si>
  <si>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</si>
  <si>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</si>
  <si>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</si>
  <si>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</si>
  <si>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</si>
  <si>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</si>
  <si>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</si>
  <si>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</si>
  <si>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</si>
  <si>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</si>
  <si>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</si>
  <si>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</si>
  <si>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</si>
  <si>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</si>
  <si>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</si>
  <si>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</si>
  <si>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</si>
  <si>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</si>
  <si>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</si>
  <si>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</si>
  <si>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</si>
  <si>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</si>
  <si>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</si>
  <si>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</si>
  <si>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</si>
  <si>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</si>
  <si>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</si>
  <si>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</si>
  <si>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</si>
  <si>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</si>
  <si>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</si>
  <si>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</si>
  <si>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</si>
  <si>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</si>
  <si>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</si>
  <si>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</si>
  <si>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</si>
  <si>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</si>
  <si>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</si>
  <si>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</si>
  <si>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</si>
  <si>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</si>
  <si>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</si>
  <si>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</si>
  <si>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</si>
  <si>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</si>
  <si>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</si>
  <si>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</si>
  <si>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</si>
  <si>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</si>
  <si>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</si>
  <si>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</si>
  <si>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</si>
  <si>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</si>
  <si>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</si>
  <si>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</si>
  <si>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</si>
  <si>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</si>
  <si>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</si>
  <si>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</si>
  <si>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</si>
  <si>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</si>
  <si>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</si>
  <si>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</si>
  <si>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</si>
  <si>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</si>
  <si>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</si>
  <si>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</si>
  <si>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</si>
  <si>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</si>
  <si>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</si>
  <si>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</si>
  <si>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</si>
  <si>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</si>
  <si>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</si>
  <si>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</si>
  <si>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</si>
  <si>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</si>
  <si>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</si>
  <si>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</si>
  <si>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</si>
  <si>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</si>
  <si>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</si>
  <si>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</si>
  <si>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</si>
  <si>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</si>
  <si>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</si>
  <si>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</si>
  <si>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</si>
  <si>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</si>
  <si>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</si>
  <si>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</si>
  <si>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</si>
  <si>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</si>
  <si>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</si>
  <si>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</si>
  <si>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</si>
  <si>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</si>
  <si>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</si>
  <si>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</si>
  <si>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</si>
  <si>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</si>
  <si>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</si>
  <si>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</si>
  <si>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</si>
  <si>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</si>
  <si>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</si>
  <si>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</si>
  <si>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</si>
  <si>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</si>
  <si>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</si>
  <si>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</si>
  <si>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</si>
  <si>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</si>
  <si>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</si>
  <si>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</si>
  <si>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</si>
  <si>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</si>
  <si>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</si>
  <si>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</si>
  <si>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</si>
  <si>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</si>
  <si>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</si>
  <si>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</si>
  <si>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</si>
  <si>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</si>
  <si>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</si>
  <si>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</si>
  <si>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</si>
  <si>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</si>
  <si>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</si>
  <si>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</si>
  <si>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</si>
  <si>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</si>
  <si>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</si>
  <si>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</si>
  <si>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</si>
  <si>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</si>
  <si>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</si>
  <si>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</si>
  <si>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</si>
  <si>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</si>
  <si>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</si>
  <si>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</si>
  <si>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</si>
  <si>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</si>
  <si>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</si>
  <si>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</si>
  <si>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</si>
  <si>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</si>
  <si>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</si>
  <si>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</si>
  <si>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</si>
  <si>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</si>
  <si>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</si>
  <si>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</si>
  <si>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</si>
  <si>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</si>
  <si>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</si>
  <si>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</si>
  <si>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</si>
  <si>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</si>
  <si>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</si>
  <si>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</si>
  <si>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</si>
  <si>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</si>
  <si>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</si>
  <si>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</si>
  <si>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</si>
  <si>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</si>
  <si>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</si>
  <si>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</si>
  <si>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</si>
  <si>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</si>
  <si>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</si>
  <si>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</si>
  <si>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</si>
  <si>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</si>
  <si>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</si>
  <si>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</si>
  <si>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</si>
  <si>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</si>
  <si>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</si>
  <si>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</si>
  <si>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</si>
  <si>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</si>
  <si>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</si>
  <si>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</si>
  <si>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</si>
  <si>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</si>
  <si>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</si>
  <si>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</si>
  <si>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</si>
  <si>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</si>
  <si>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</si>
  <si>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</si>
  <si>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</si>
  <si>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</si>
  <si>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</si>
  <si>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</si>
  <si>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</si>
  <si>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</si>
  <si>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</si>
  <si>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</si>
  <si>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</si>
  <si>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</si>
  <si>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</si>
  <si>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</si>
  <si>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</si>
  <si>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</si>
  <si>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</si>
  <si>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</si>
  <si>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</si>
  <si>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</si>
  <si>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</si>
  <si>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</si>
  <si>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</si>
  <si>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</si>
  <si>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</si>
  <si>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</si>
  <si>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</si>
  <si>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</si>
  <si>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</si>
  <si>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</si>
  <si>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</si>
  <si>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</si>
  <si>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</si>
  <si>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</si>
  <si>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</si>
  <si>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</si>
  <si>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</si>
  <si>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</si>
  <si>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</si>
  <si>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</si>
  <si>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</si>
  <si>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</si>
  <si>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</si>
  <si>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</si>
  <si>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</si>
  <si>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</si>
  <si>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</si>
  <si>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</si>
  <si>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</si>
  <si>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</si>
  <si>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</si>
  <si>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</si>
  <si>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</si>
  <si>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</si>
  <si>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</si>
  <si>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</si>
  <si>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</si>
  <si>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</si>
  <si>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</si>
  <si>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</si>
  <si>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</si>
  <si>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</si>
  <si>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</si>
  <si>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</si>
  <si>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</si>
  <si>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</si>
  <si>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</si>
  <si>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</si>
  <si>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</si>
  <si>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</si>
  <si>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</si>
  <si>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</si>
  <si>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</si>
  <si>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</si>
  <si>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</si>
  <si>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</si>
  <si>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</si>
  <si>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</si>
  <si>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</si>
  <si>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</si>
  <si>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</si>
  <si>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</si>
  <si>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</si>
  <si>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</si>
  <si>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</si>
  <si>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</si>
  <si>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</si>
  <si>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</si>
  <si>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</si>
  <si>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</si>
  <si>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</si>
  <si>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</si>
  <si>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</si>
  <si>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</si>
  <si>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</si>
  <si>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</si>
  <si>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</si>
  <si>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</si>
  <si>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</si>
  <si>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</si>
  <si>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</si>
  <si>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</si>
  <si>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</si>
  <si>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</si>
  <si>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</si>
  <si>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</si>
  <si>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</si>
  <si>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</si>
  <si>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</si>
  <si>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</si>
  <si>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</si>
  <si>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</si>
  <si>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</si>
  <si>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</si>
  <si>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</si>
  <si>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</si>
  <si>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</si>
  <si>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</si>
  <si>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</si>
  <si>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</si>
  <si>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</si>
  <si>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</si>
  <si>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</si>
  <si>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</si>
  <si>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</si>
  <si>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</si>
  <si>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</si>
  <si>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</si>
  <si>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</si>
  <si>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</si>
  <si>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</si>
  <si>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</si>
  <si>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</si>
  <si>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</si>
  <si>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</si>
  <si>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</si>
  <si>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</si>
  <si>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</si>
  <si>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</si>
  <si>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</si>
  <si>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</si>
  <si>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</si>
  <si>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</si>
  <si>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</si>
  <si>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</si>
  <si>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</si>
  <si>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</si>
  <si>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</si>
  <si>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</si>
  <si>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</si>
  <si>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</si>
  <si>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</si>
  <si>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</si>
  <si>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</si>
  <si>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</si>
  <si>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</si>
  <si>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</si>
  <si>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</si>
  <si>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</si>
  <si>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</si>
  <si>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</si>
  <si>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</si>
  <si>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</si>
  <si>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</si>
  <si>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</si>
  <si>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</si>
  <si>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</si>
  <si>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</si>
  <si>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</si>
  <si>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</si>
  <si>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</si>
  <si>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</si>
  <si>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</si>
  <si>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</si>
  <si>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</si>
  <si>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</si>
  <si>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</si>
  <si>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</si>
  <si>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</si>
  <si>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</si>
  <si>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</si>
  <si>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</si>
  <si>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</si>
  <si>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</si>
  <si>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</si>
  <si>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</si>
  <si>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</si>
  <si>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</si>
  <si>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</si>
  <si>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</si>
  <si>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</si>
  <si>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</si>
  <si>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</si>
  <si>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</si>
  <si>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</si>
  <si>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</si>
  <si>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</si>
  <si>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</si>
  <si>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</si>
  <si>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</si>
  <si>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</si>
  <si>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</si>
  <si>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</si>
  <si>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</si>
  <si>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</si>
  <si>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</si>
  <si>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</si>
  <si>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</si>
  <si>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</si>
  <si>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</si>
  <si>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</si>
  <si>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</si>
  <si>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</si>
  <si>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</si>
  <si>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</si>
  <si>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</si>
  <si>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</si>
  <si>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</si>
  <si>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</si>
  <si>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</si>
  <si>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</si>
  <si>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</si>
  <si>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</si>
  <si>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</si>
  <si>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</si>
  <si>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</si>
  <si>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</si>
  <si>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</si>
  <si>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</si>
  <si>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</si>
  <si>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</si>
  <si>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</si>
  <si>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</si>
  <si>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</si>
  <si>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</si>
  <si>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</si>
  <si>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</si>
  <si>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</si>
  <si>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</si>
  <si>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</si>
  <si>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</si>
  <si>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</si>
  <si>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</si>
  <si>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</si>
  <si>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</si>
  <si>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</si>
  <si>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</si>
  <si>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</si>
  <si>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</si>
  <si>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</si>
  <si>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</si>
  <si>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</si>
  <si>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</si>
  <si>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</si>
  <si>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</si>
  <si>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</si>
  <si>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</si>
  <si>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</si>
  <si>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</si>
  <si>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</si>
  <si>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</si>
  <si>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</si>
  <si>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</si>
  <si>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</si>
  <si>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</si>
  <si>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</si>
  <si>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</si>
  <si>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</si>
  <si>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</si>
  <si>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</si>
  <si>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</si>
  <si>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</si>
  <si>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</si>
  <si>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</si>
  <si>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</si>
  <si>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</si>
  <si>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</si>
  <si>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</si>
  <si>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</si>
  <si>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</si>
  <si>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</si>
  <si>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</si>
  <si>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</si>
  <si>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</si>
  <si>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</si>
  <si>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</si>
  <si>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</si>
  <si>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</si>
  <si>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</si>
  <si>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</si>
  <si>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</si>
  <si>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</si>
  <si>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</si>
  <si>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</si>
  <si>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</si>
  <si>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</si>
  <si>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</si>
  <si>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</si>
  <si>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</si>
  <si>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</si>
  <si>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</si>
  <si>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</si>
  <si>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</si>
  <si>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</si>
  <si>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</si>
  <si>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</si>
  <si>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</si>
  <si>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</si>
  <si>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</si>
  <si>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</si>
  <si>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</si>
  <si>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</si>
  <si>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</si>
  <si>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</si>
  <si>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</si>
  <si>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</si>
  <si>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</si>
  <si>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</si>
  <si>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</si>
  <si>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</si>
  <si>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</si>
  <si>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</si>
  <si>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</si>
  <si>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</si>
  <si>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</si>
  <si>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</si>
  <si>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</si>
  <si>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</si>
  <si>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</si>
  <si>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</si>
  <si>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</si>
  <si>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</si>
  <si>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</si>
  <si>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</si>
  <si>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</si>
  <si>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</si>
  <si>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</si>
  <si>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</si>
  <si>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</si>
  <si>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</si>
  <si>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</si>
  <si>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</si>
  <si>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</si>
  <si>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</si>
  <si>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</si>
  <si>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</si>
  <si>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</si>
  <si>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</si>
  <si>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</si>
  <si>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</si>
  <si>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</si>
  <si>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</si>
  <si>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</si>
  <si>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</si>
  <si>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</si>
  <si>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</si>
  <si>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</si>
  <si>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</si>
  <si>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</si>
  <si>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</si>
  <si>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</si>
  <si>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</si>
  <si>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</si>
  <si>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</si>
  <si>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</si>
  <si>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</si>
  <si>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</si>
  <si>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</si>
  <si>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</si>
  <si>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</si>
  <si>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</si>
  <si>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</si>
  <si>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</si>
  <si>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</si>
  <si>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</si>
  <si>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</si>
  <si>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</si>
  <si>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</si>
  <si>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</si>
  <si>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</si>
  <si>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</si>
  <si>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</si>
  <si>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</si>
  <si>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</si>
  <si>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</si>
  <si>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</si>
  <si>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</si>
  <si>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</si>
  <si>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</si>
  <si>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</si>
  <si>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</si>
  <si>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</si>
  <si>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</si>
  <si>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</si>
  <si>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</si>
  <si>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</si>
  <si>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</si>
  <si>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</si>
  <si>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</si>
  <si>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</si>
  <si>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</si>
  <si>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</si>
  <si>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</si>
  <si>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</si>
  <si>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</si>
  <si>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</si>
  <si>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</si>
  <si>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</si>
  <si>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</si>
  <si>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</si>
  <si>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</si>
  <si>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</si>
  <si>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</si>
  <si>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</si>
  <si>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</si>
  <si>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</si>
  <si>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</si>
  <si>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</si>
  <si>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</si>
  <si>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</si>
  <si>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</si>
  <si>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</si>
  <si>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</si>
  <si>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</si>
  <si>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</si>
  <si>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</si>
  <si>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</si>
  <si>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</si>
  <si>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</si>
  <si>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</si>
  <si>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</si>
  <si>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</si>
  <si>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</si>
  <si>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</si>
  <si>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</si>
  <si>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</si>
  <si>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</si>
  <si>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</si>
  <si>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</si>
  <si>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</si>
  <si>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</si>
  <si>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</si>
  <si>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</si>
  <si>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</si>
  <si>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</si>
  <si>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</si>
  <si>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</si>
  <si>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</si>
  <si>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</si>
  <si>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</si>
  <si>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</si>
  <si>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</si>
  <si>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</si>
  <si>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</si>
  <si>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</si>
  <si>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</si>
  <si>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</si>
  <si>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</si>
  <si>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</si>
  <si>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</si>
  <si>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</si>
  <si>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</si>
  <si>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</si>
  <si>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</si>
  <si>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</si>
  <si>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</si>
  <si>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</si>
  <si>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</si>
  <si>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</si>
  <si>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</si>
  <si>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</si>
  <si>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</si>
  <si>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</si>
  <si>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</si>
  <si>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</si>
  <si>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</si>
  <si>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</si>
  <si>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</si>
  <si>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</si>
  <si>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</si>
  <si>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</si>
  <si>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</si>
  <si>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</si>
  <si>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</si>
  <si>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</si>
  <si>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</si>
  <si>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</si>
  <si>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</si>
  <si>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</si>
  <si>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</si>
  <si>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</si>
  <si>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</si>
  <si>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</si>
  <si>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</si>
  <si>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</si>
  <si>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</si>
  <si>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</si>
  <si>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</si>
  <si>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</si>
  <si>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</si>
  <si>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</si>
  <si>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</si>
  <si>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</si>
  <si>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</si>
  <si>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</si>
  <si>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</si>
  <si>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</si>
  <si>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</si>
  <si>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</si>
  <si>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</si>
  <si>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</si>
  <si>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</si>
  <si>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</si>
  <si>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</si>
  <si>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</si>
  <si>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</si>
  <si>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</si>
  <si>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</si>
  <si>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</si>
  <si>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</si>
  <si>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</si>
  <si>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</si>
  <si>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</si>
  <si>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</si>
  <si>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</si>
  <si>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</si>
  <si>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</si>
  <si>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</si>
  <si>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</si>
  <si>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</si>
  <si>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</si>
  <si>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</si>
  <si>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</si>
  <si>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</si>
  <si>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</si>
  <si>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</si>
  <si>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</si>
  <si>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</si>
  <si>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</si>
  <si>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</si>
  <si>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</si>
  <si>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</si>
  <si>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</si>
  <si>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</si>
  <si>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</si>
  <si>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</si>
  <si>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</si>
  <si>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</si>
  <si>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</si>
  <si>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</si>
  <si>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</si>
  <si>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</si>
  <si>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</si>
  <si>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</si>
  <si>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</si>
  <si>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</si>
  <si>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</si>
  <si>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</si>
  <si>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</si>
  <si>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</si>
  <si>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</si>
  <si>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</si>
  <si>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</si>
  <si>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</si>
  <si>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</si>
  <si>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</si>
  <si>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</si>
  <si>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</si>
  <si>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</si>
  <si>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</si>
  <si>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</si>
  <si>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</si>
  <si>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</si>
  <si>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</si>
  <si>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</si>
  <si>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</si>
  <si>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</si>
  <si>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</si>
  <si>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</si>
  <si>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</si>
  <si>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</si>
  <si>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</si>
  <si>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</si>
  <si>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</si>
  <si>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</si>
  <si>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</si>
  <si>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</si>
  <si>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</si>
  <si>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</si>
  <si>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</si>
  <si>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</si>
  <si>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</si>
  <si>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</si>
  <si>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</si>
  <si>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</si>
  <si>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</si>
  <si>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</si>
  <si>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</si>
  <si>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</si>
  <si>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</si>
  <si>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</si>
  <si>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</si>
  <si>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</si>
  <si>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</si>
  <si>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</si>
  <si>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</si>
  <si>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</si>
  <si>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</si>
  <si>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</si>
  <si>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</si>
  <si>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</si>
  <si>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</si>
  <si>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</si>
  <si>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</si>
  <si>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</si>
  <si>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</si>
  <si>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</si>
  <si>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</si>
  <si>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</si>
  <si>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</si>
  <si>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</si>
  <si>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</si>
  <si>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</si>
  <si>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</si>
  <si>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</si>
  <si>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</si>
  <si>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</si>
  <si>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</si>
  <si>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</si>
  <si>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</si>
  <si>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</si>
  <si>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</si>
  <si>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</si>
  <si>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</si>
  <si>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</si>
  <si>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</si>
  <si>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</si>
  <si>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</si>
  <si>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</si>
  <si>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</si>
  <si>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</si>
  <si>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</si>
  <si>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</si>
  <si>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</si>
  <si>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</si>
  <si>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</si>
  <si>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</si>
  <si>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</si>
  <si>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</si>
  <si>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</si>
  <si>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</si>
  <si>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</si>
  <si>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</si>
  <si>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</si>
  <si>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</si>
  <si>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</si>
  <si>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</si>
  <si>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</si>
  <si>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</si>
  <si>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</si>
  <si>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</si>
  <si>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</si>
  <si>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</si>
  <si>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</si>
  <si>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</si>
  <si>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</si>
  <si>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</si>
  <si>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</si>
  <si>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</si>
  <si>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</si>
  <si>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</si>
  <si>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</si>
  <si>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</si>
  <si>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</si>
  <si>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</si>
  <si>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</si>
  <si>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</si>
  <si>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</si>
  <si>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</si>
  <si>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</si>
  <si>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</si>
  <si>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</si>
  <si>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</si>
  <si>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</si>
  <si>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</si>
  <si>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</si>
  <si>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</si>
  <si>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</si>
  <si>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</si>
  <si>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</si>
  <si>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</si>
  <si>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</si>
  <si>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</si>
  <si>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</si>
  <si>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</si>
  <si>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</si>
  <si>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</si>
  <si>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</si>
  <si>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</si>
  <si>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</si>
  <si>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</si>
  <si>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</si>
  <si>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</si>
  <si>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</si>
  <si>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</si>
  <si>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</si>
  <si>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</si>
  <si>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</si>
  <si>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</si>
  <si>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</si>
  <si>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</si>
  <si>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</si>
  <si>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</si>
  <si>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</si>
  <si>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</si>
  <si>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</si>
  <si>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</si>
  <si>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</si>
  <si>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</si>
  <si>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</si>
  <si>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</si>
  <si>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</si>
  <si>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</si>
  <si>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</si>
  <si>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</si>
  <si>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</si>
  <si>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</si>
  <si>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</si>
  <si>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</si>
  <si>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</si>
  <si>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</si>
  <si>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</si>
  <si>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</si>
  <si>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</si>
  <si>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</si>
  <si>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</si>
  <si>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</si>
  <si>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</si>
  <si>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</si>
  <si>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</si>
  <si>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</si>
  <si>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</si>
  <si>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</si>
  <si>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</si>
  <si>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</si>
  <si>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</si>
  <si>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</si>
  <si>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</si>
  <si>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</si>
  <si>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</si>
  <si>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</si>
  <si>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</si>
  <si>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</si>
  <si>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</si>
  <si>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</si>
  <si>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</si>
  <si>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</si>
  <si>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</si>
  <si>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</si>
  <si>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</si>
  <si>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</si>
  <si>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</si>
  <si>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</si>
  <si>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</si>
  <si>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</si>
  <si>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</si>
  <si>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</si>
  <si>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</si>
  <si>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</si>
  <si>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</si>
  <si>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</si>
  <si>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</si>
  <si>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</si>
  <si>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</si>
  <si>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</si>
  <si>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</si>
  <si>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</si>
  <si>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</si>
  <si>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</si>
  <si>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</si>
  <si>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</si>
  <si>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</si>
  <si>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</si>
  <si>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</si>
  <si>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</si>
  <si>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</si>
  <si>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</si>
  <si>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</si>
  <si>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</si>
  <si>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</si>
  <si>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</si>
  <si>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</si>
  <si>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</si>
  <si>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</si>
  <si>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</si>
  <si>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</si>
  <si>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</si>
  <si>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</si>
  <si>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</si>
  <si>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</si>
  <si>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</si>
  <si>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</si>
  <si>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</si>
  <si>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</si>
  <si>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</si>
  <si>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</si>
  <si>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</si>
  <si>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</si>
  <si>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</si>
  <si>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</si>
  <si>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</si>
  <si>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</si>
  <si>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</si>
  <si>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</si>
  <si>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</si>
  <si>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</si>
  <si>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</si>
  <si>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</si>
  <si>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</si>
  <si>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</si>
  <si>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</si>
  <si>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</si>
  <si>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</si>
  <si>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</si>
  <si>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</si>
  <si>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</si>
  <si>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</si>
  <si>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</si>
  <si>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</si>
  <si>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</si>
  <si>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</si>
  <si>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</si>
  <si>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</si>
  <si>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</si>
  <si>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</si>
  <si>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</si>
  <si>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</si>
  <si>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</si>
  <si>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</si>
  <si>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</si>
  <si>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</si>
  <si>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</si>
  <si>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</si>
  <si>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</si>
  <si>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</si>
  <si>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</si>
  <si>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</si>
  <si>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</si>
  <si>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</si>
  <si>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</si>
  <si>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</si>
  <si>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</si>
  <si>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</si>
  <si>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</si>
  <si>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</si>
  <si>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</si>
  <si>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</si>
  <si>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</si>
  <si>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</si>
  <si>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</si>
  <si>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</si>
  <si>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</si>
  <si>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</si>
  <si>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</si>
  <si>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</si>
  <si>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</si>
  <si>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</si>
  <si>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</si>
  <si>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</si>
  <si>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</si>
  <si>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</si>
  <si>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</si>
  <si>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</si>
  <si>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</si>
  <si>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</si>
  <si>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</si>
  <si>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</si>
  <si>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</si>
  <si>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</si>
  <si>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</si>
  <si>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</si>
  <si>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</si>
  <si>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</si>
  <si>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</si>
  <si>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</si>
  <si>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</si>
  <si>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</si>
  <si>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</si>
  <si>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</si>
  <si>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</si>
  <si>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</si>
  <si>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</si>
  <si>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</si>
  <si>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</si>
  <si>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</si>
  <si>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</si>
  <si>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</si>
  <si>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</si>
  <si>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</si>
  <si>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</si>
  <si>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</si>
  <si>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</si>
  <si>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</si>
  <si>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</si>
  <si>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</si>
  <si>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</si>
  <si>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</si>
  <si>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</si>
  <si>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</si>
  <si>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</si>
  <si>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</si>
  <si>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</si>
  <si>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</si>
  <si>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</si>
  <si>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</si>
  <si>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</si>
  <si>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</si>
  <si>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</si>
  <si>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</si>
  <si>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</si>
  <si>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</si>
  <si>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</si>
  <si>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</si>
  <si>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</si>
  <si>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</si>
  <si>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</si>
  <si>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</si>
  <si>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</si>
  <si>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</si>
  <si>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</si>
  <si>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</si>
  <si>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</si>
  <si>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</si>
  <si>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</si>
  <si>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</si>
  <si>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</si>
  <si>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</si>
  <si>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</si>
  <si>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</si>
  <si>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</si>
  <si>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</si>
  <si>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</si>
  <si>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</si>
  <si>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</si>
  <si>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</si>
  <si>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</si>
  <si>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</si>
  <si>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</si>
  <si>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</si>
  <si>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</si>
  <si>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</si>
  <si>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</si>
  <si>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</si>
  <si>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</si>
  <si>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</si>
  <si>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</si>
  <si>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</si>
  <si>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</si>
  <si>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</si>
  <si>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</si>
  <si>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</si>
  <si>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</si>
  <si>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</si>
  <si>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</si>
  <si>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</si>
  <si>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</si>
  <si>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</si>
  <si>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</si>
  <si>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</si>
  <si>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</si>
  <si>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</si>
  <si>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</si>
  <si>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</si>
  <si>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</si>
  <si>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</si>
  <si>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</si>
  <si>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</si>
  <si>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</si>
  <si>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</si>
  <si>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</si>
  <si>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</si>
  <si>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</si>
  <si>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</si>
  <si>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</si>
  <si>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</si>
  <si>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</si>
  <si>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</si>
  <si>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</si>
  <si>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</si>
  <si>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</si>
  <si>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</si>
  <si>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</si>
  <si>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</si>
  <si>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</si>
  <si>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</si>
  <si>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</si>
  <si>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</si>
  <si>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</si>
  <si>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</si>
  <si>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</si>
  <si>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</si>
  <si>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</si>
  <si>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</si>
  <si>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</si>
  <si>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</si>
  <si>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</si>
  <si>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</si>
  <si>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</si>
  <si>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</si>
  <si>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</si>
  <si>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</si>
  <si>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</si>
  <si>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</si>
  <si>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</si>
  <si>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</si>
  <si>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</si>
  <si>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</si>
  <si>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</si>
  <si>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</si>
  <si>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</si>
  <si>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</si>
  <si>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</si>
  <si>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</si>
  <si>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</si>
  <si>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</si>
  <si>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</si>
  <si>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</si>
  <si>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</si>
  <si>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</si>
  <si>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</si>
  <si>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</si>
  <si>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</si>
  <si>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</si>
  <si>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</si>
  <si>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</si>
  <si>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</si>
  <si>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</si>
  <si>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</si>
  <si>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</si>
  <si>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</si>
  <si>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</si>
  <si>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</si>
  <si>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</si>
  <si>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</si>
  <si>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</si>
  <si>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</si>
  <si>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</si>
  <si>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</si>
  <si>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</si>
  <si>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</si>
  <si>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</si>
  <si>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</si>
  <si>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</si>
  <si>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</si>
  <si>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</si>
  <si>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</si>
  <si>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</si>
  <si>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</si>
  <si>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</si>
  <si>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</si>
  <si>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</si>
  <si>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</si>
  <si>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</si>
  <si>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</si>
  <si>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</si>
  <si>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</si>
  <si>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</si>
  <si>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</si>
  <si>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</si>
  <si>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</si>
  <si>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</si>
  <si>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</si>
  <si>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</si>
  <si>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</si>
  <si>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</si>
  <si>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</si>
  <si>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</si>
  <si>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</si>
  <si>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</si>
  <si>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</si>
  <si>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</si>
  <si>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</si>
  <si>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</si>
  <si>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</si>
  <si>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</si>
  <si>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</si>
  <si>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</si>
  <si>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</si>
  <si>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</si>
  <si>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</si>
  <si>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</si>
  <si>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</si>
  <si>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</si>
  <si>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</si>
  <si>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</si>
  <si>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</si>
  <si>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</si>
  <si>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</si>
  <si>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</si>
  <si>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</si>
  <si>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</si>
  <si>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</si>
  <si>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</si>
  <si>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</si>
  <si>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</si>
  <si>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</si>
  <si>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</si>
  <si>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</si>
  <si>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</si>
  <si>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</si>
  <si>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</si>
  <si>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</si>
  <si>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</si>
  <si>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</si>
  <si>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</si>
  <si>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</si>
  <si>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</si>
  <si>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</si>
  <si>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</si>
  <si>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</si>
  <si>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</si>
  <si>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</si>
  <si>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</si>
  <si>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</si>
  <si>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</si>
  <si>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</si>
  <si>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</si>
  <si>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</si>
  <si>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</si>
  <si>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</si>
  <si>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</si>
  <si>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</si>
  <si>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</si>
  <si>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</si>
  <si>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</si>
  <si>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</si>
  <si>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</si>
  <si>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</si>
  <si>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</si>
  <si>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</si>
  <si>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</si>
  <si>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</si>
  <si>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</si>
  <si>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</si>
  <si>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</si>
  <si>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</si>
  <si>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</si>
  <si>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</si>
  <si>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</si>
  <si>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</si>
  <si>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</si>
  <si>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</si>
  <si>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</si>
  <si>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</si>
  <si>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</si>
  <si>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</si>
  <si>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</si>
  <si>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</si>
  <si>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</si>
  <si>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</si>
  <si>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</si>
  <si>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</si>
  <si>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</si>
  <si>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</si>
  <si>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</si>
  <si>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</si>
  <si>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</si>
  <si>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</si>
  <si>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</si>
  <si>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</si>
  <si>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</si>
  <si>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</si>
  <si>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</si>
  <si>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</si>
  <si>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</si>
  <si>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</si>
  <si>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</si>
  <si>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</si>
  <si>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</si>
  <si>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</si>
  <si>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</si>
  <si>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</si>
  <si>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</si>
  <si>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</si>
  <si>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</si>
  <si>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</si>
  <si>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</si>
  <si>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</si>
  <si>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</si>
  <si>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</si>
  <si>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</si>
  <si>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</si>
  <si>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</si>
  <si>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</si>
  <si>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</si>
  <si>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</si>
  <si>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</si>
  <si>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</si>
  <si>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</si>
  <si>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</si>
  <si>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</si>
  <si>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</si>
  <si>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</si>
  <si>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</si>
  <si>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</si>
  <si>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</si>
  <si>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</si>
  <si>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</si>
  <si>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</si>
  <si>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</si>
  <si>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</si>
  <si>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</si>
  <si>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</si>
  <si>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</si>
  <si>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</si>
  <si>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</si>
  <si>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</si>
  <si>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</si>
  <si>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</si>
  <si>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</si>
  <si>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</si>
  <si>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</si>
  <si>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</si>
  <si>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</si>
  <si>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</si>
  <si>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</si>
  <si>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</si>
  <si>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</si>
  <si>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</si>
  <si>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</si>
  <si>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</si>
  <si>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</si>
  <si>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</si>
  <si>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</si>
  <si>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</si>
  <si>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</si>
  <si>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</si>
  <si>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</si>
  <si>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</si>
  <si>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</si>
  <si>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</si>
  <si>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</si>
  <si>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</si>
  <si>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</si>
  <si>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</si>
  <si>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</si>
  <si>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</si>
  <si>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</si>
  <si>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</si>
  <si>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</si>
  <si>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</si>
  <si>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</si>
  <si>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</si>
  <si>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</si>
  <si>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</si>
  <si>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</si>
  <si>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</si>
  <si>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</si>
  <si>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</si>
  <si>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</si>
  <si>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</si>
  <si>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</si>
  <si>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</si>
  <si>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</si>
  <si>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</si>
  <si>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</si>
  <si>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</si>
  <si>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</si>
  <si>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</si>
  <si>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</si>
  <si>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</si>
  <si>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</si>
  <si>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</si>
  <si>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</si>
  <si>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</si>
  <si>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</si>
  <si>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</si>
  <si>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</si>
  <si>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</si>
  <si>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</si>
  <si>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</si>
  <si>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</si>
  <si>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</si>
  <si>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</si>
  <si>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</si>
  <si>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</si>
  <si>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</si>
  <si>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</si>
  <si>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</si>
  <si>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</si>
  <si>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</si>
  <si>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</si>
  <si>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</si>
  <si>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</si>
  <si>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</si>
  <si>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</si>
  <si>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</si>
  <si>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</si>
  <si>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</si>
  <si>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</si>
  <si>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</si>
  <si>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</si>
  <si>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</si>
  <si>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</si>
  <si>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</si>
  <si>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</si>
  <si>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</si>
  <si>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</si>
  <si>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</si>
  <si>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</si>
  <si>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</si>
  <si>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</si>
  <si>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</si>
  <si>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</si>
  <si>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</si>
  <si>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</si>
  <si>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</si>
  <si>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</si>
  <si>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</si>
  <si>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</si>
  <si>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</si>
  <si>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</si>
  <si>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</si>
  <si>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</si>
  <si>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</si>
  <si>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</si>
  <si>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</si>
  <si>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</si>
  <si>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</si>
  <si>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</si>
  <si>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</si>
  <si>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</si>
  <si>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</si>
  <si>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</si>
  <si>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</si>
  <si>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</si>
  <si>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</si>
  <si>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</si>
  <si>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</si>
  <si>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</si>
  <si>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</si>
  <si>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</si>
  <si>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</si>
  <si>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PCM-20251026-00000164</t>
  </si>
  <si>
    <t>ETA 120 min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</si>
  <si>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</si>
  <si>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</si>
  <si>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</si>
  <si>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</si>
  <si>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</si>
  <si>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</si>
  <si>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PCM-20251026-00000158</t>
  </si>
  <si>
    <t>jed0713</t>
  </si>
  <si>
    <t>15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</si>
  <si>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</si>
  <si>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</si>
  <si>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</si>
  <si>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</si>
  <si>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</si>
  <si>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</si>
  <si>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PCM-20251025-00001817</t>
  </si>
  <si>
    <t>EM team at site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</si>
</sst>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4" totalsRowShown="0" headerRowDxfId="64" dataDxfId="63" headerRowBorderDxfId="61" tableBorderDxfId="62">
  <autoFilter ref="A1:L111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293.14623495370324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12.651246527777403</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45956.094660879629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45956.094660879629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45956.094660879629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45956.094660879629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45956.094660879629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45956.094660879629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45956.094660879629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45956.094660879629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45956.094660879629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45956.094660879629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45956.094660879629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45956.094660879629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45956.094660879629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45956.094660879629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45956.094660879629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45956.094660879629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45956.094660879629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45956.094660879629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45956.094660879629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45956.094660879629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45956.094660879629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45956.094660879629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45956.094660879629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45956.094660879629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45956.094660879629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45956.094660879629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45956.094660879629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45956.094660879629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45956.094660879629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45956.094660879629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45956.094660879629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45956.094660879629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45956.094660879629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45956.094660879629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45956.094660879629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45956.094660879629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45956.094660879629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45956.094660879629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45956.094660879629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45956.094660879629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45956.094660879629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45956.094660879629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45956.094660879629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45956.094660879629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45956.094660879629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45956.094660879629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45956.094660879629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45956.094660879629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45956.094660879629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45956.094660879629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45956.094660879629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45956.094660879629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45956.094660879629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45956.094660879629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45956.094660879629</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45956.094660879629</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54F24EE9-F066-43FE-B9CC-C6B20C2C7774}"/>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131.09482291666791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11.598885416664416</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45956.094660879629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45956.094660879629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45956.094660879629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45956.094660879629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45956.094660879629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45956.094660879629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45956.094660879629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45956.094660879629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45956.094660879629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45956.094660879629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45956.094660879629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45956.094660879629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45956.094660879629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45956.094660879629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45956.094660879629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45956.094660879629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45956.094660879629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45956.094660879629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45956.094660879629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45956.094660879629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45956.094660879629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45956.094660879629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45956.094660879629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45956.094660879629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45956.094660879629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45956.094660879629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45956.094660879629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45956.094660879629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45956.094660879629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45956.094660879629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45956.094660879629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45956.094660879629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45956.094660879629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45956.094660879629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45956.094660879629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45956.094660879629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45956.094660879629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45956.094660879629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45956.094660879629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45956.094660879629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45956.094660879629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45956.094660879629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45956.094660879629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45956.094660879629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45956.094660879629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45956.094660879629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45956.094660879629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45956.094660879629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45956.094660879629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45956.094660879629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45956.094660879629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45956.094660879629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45956.094660879629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45956.094660879629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45956.094660879629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45956.094660879629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45956.094660879629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45956.094660879629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45956.094660879629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45956.094660879629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45956.094660879629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45956.094660879629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45956.094660879629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45956.094660879629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45956.094660879629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45956.094660879629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45956.094660879629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45956.094660879629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45956.094660879629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45956.094660879629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45956.094660879629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45956.094660879629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45956.094660879629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45956.094660879629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45956.094660879629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45956.094660879629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45956.094660879629</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45956.094660879629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45956.094660879629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45956.094660879629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45956.094660879629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45956.094660879629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45956.094660879629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45956.094660879629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45956.094660879629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45956.094660879629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45956.094660879629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45956.094660879629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45956.094660879629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45956.094660879629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45956.094660879629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45956.094660879629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45956.094660879629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45956.094660879629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45956.094660879629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45956.094660879629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45956.094660879629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45956.094660879629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45956.094660879629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45956.094660879629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45956.094660879629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45956.094660879629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45956.094660879629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45956.094660879629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45956.094660879629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45956.094660879629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45956.094660879629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45956.094660879629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45956.094660879629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45956.094660879629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45956.094660879629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45956.094660879629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45956.094660879629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45956.094660879629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45956.094660879629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45956.094660879629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45956.094660879629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45956.094660879629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45956.094660879629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45956.094660879629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45956.094660879629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45956.094660879629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45956.094660879629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45956.094660879629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45956.094660879629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45956.094660879629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45956.094660879629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45956.094660879629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45956.094660879629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45956.094660879629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45956.094660879629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45956.094660879629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45956.094660879629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45956.094660879629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45956.094660879629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45956.094660879629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45956.094660879629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45956.094660879629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45956.094660879629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45956.094660879629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45956.094660879629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45956.094660879629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45956.094660879629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45956.094660879629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45956.094660879629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45956.094660879629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45956.094660879629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45956.094660879629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45956.094660879629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45956.094660879629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45956.094660879629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45956.094660879629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45956.094660879629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45956.094660879629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45956.094660879629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45956.094660879629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45956.094660879629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45956.094660879629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45956.094660879629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45956.094660879629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45956.094660879629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45956.094660879629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45956.094660879629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45956.094660879629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45956.094660879629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45956.094660879629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45956.094660879629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45956.094660879629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45956.094660879629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45956.094660879629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45956.094660879629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45956.094660879629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45956.094660879629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45956.094660879629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45956.094660879629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45956.094660879629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45956.094660879629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45956.094660879629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45956.094660879629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45956.094660879629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45956.094660879629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45956.094660879629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45956.094660879629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45956.094660879629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45956.094660879629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45956.094660879629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45956.094660879629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45956.094660879629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45956.094660879629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45956.094660879629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45956.094660879629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45956.094660879629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45956.094660879629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45956.094660879629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45956.094660879629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45956.094660879629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45956.094660879629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45956.094660879629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45956.094660879629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45956.094660879629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45956.094660879629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45956.094660879629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45956.094660879629</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45956.094660879629</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45956.094660879629</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45956.094660879629</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45956.094660879629</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45956.094660879629</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45956.094660879629</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45956.094660879629</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45956.094660879629</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45956.094660879629</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45956.094660879629</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45956.094660879629</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45956.094660879629</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45956.094660879629</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45956.094660879629</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45956.094660879629</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45956.094660879629</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45956.094660879629</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45956.094660879629</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4"/>
  <sheetViews>
    <sheetView workbookViewId="0">
      <selection activeCell="D2" sqref="D2:D10"/>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18" t="s">
        <v>19257</v>
      </c>
      <c r="E2" s="18" t="s">
        <v>38998</v>
      </c>
      <c r="F2" s="20">
        <v>45956.081759259258</v>
      </c>
      <c r="G2" s="21">
        <f t="shared" ref="G2:G11" ca="1" si="0">IFERROR(NOW()-F2,"-")</f>
        <v>1.2901620371849276E-2</v>
      </c>
      <c r="H2" s="22">
        <v>45956.076724537037</v>
      </c>
      <c r="I2" s="19" t="str">
        <f>IFERROR(VLOOKUP(D2,DB!A:F,6,0),"")</f>
        <v>Generator-SG</v>
      </c>
      <c r="J2" s="18" t="str">
        <f>IFERROR(VLOOKUP(D2,DB!A:G,7,0),"")</f>
        <v>Vandalized</v>
      </c>
      <c r="K2" s="46" t="s">
        <v>39087</v>
      </c>
      <c r="L2" s="23" t="str">
        <f>IFERROR(VLOOKUP(D2,DB!A:I,9,0),"")</f>
        <v>Latis</v>
      </c>
    </row>
    <row r="3" spans="1:13" ht="15" customHeight="1">
      <c r="A3" s="19"/>
      <c r="B3" s="63" t="str">
        <f>IFERROR(VLOOKUP(D3,DB!A:K,11,0),"")</f>
        <v/>
      </c>
      <c r="C3" s="18"/>
      <c r="D3" s="18"/>
      <c r="E3" s="18"/>
      <c r="F3" s="20"/>
      <c r="G3" s="21">
        <f t="shared" ca="1" si="0"/>
        <v>45956.094660879629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45956.094660879629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45956.094660879629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45956.094660879629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45956.094660879629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45956.094660879629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45956.094660879629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45956.094660879629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45956.094660879629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ref="G12:G75" ca="1" si="1">IFERROR(NOW()-F12,"-")</f>
        <v>45956.094660879629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45956.094660879629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45956.094660879629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45956.094660879629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45956.094660879629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45956.094660879629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45956.094660879629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45956.094660879629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45956.094660879629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45956.094660879629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45956.094660879629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45956.094660879629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45956.094660879629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45956.094660879629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45956.094660879629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45956.094660879629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45956.094660879629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45956.094660879629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45956.094660879629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45956.094660879629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45956.094660879629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45956.094660879629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45956.094660879629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45956.094660879629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45956.094660879629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45956.094660879629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45956.094660879629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45956.094660879629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45956.094660879629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45956.094660879629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45956.094660879629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45956.094660879629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45956.094660879629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45956.094660879629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45956.094660879629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45956.094660879629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45956.094660879629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45956.094660879629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45956.094660879629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45956.094660879629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45956.094660879629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45956.094660879629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45956.094660879629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45956.094660879629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45956.094660879629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45956.094660879629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45956.094660879629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45956.094660879629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45956.094660879629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45956.094660879629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45956.094660879629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45956.094660879629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45956.094660879629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45956.094660879629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45956.094660879629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45956.094660879629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45956.094660879629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45956.094660879629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45956.094660879629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45956.094660879629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45956.094660879629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45956.094660879629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45956.094660879629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45956.094660879629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ref="G76:G139" ca="1" si="2">IFERROR(NOW()-F76,"-")</f>
        <v>45956.094660879629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45956.094660879629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45956.094660879629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45956.094660879629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45956.094660879629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45956.094660879629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45956.094660879629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45956.094660879629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45956.094660879629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45956.094660879629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45956.094660879629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45956.094660879629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45956.094660879629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45956.094660879629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45956.094660879629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45956.094660879629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45956.094660879629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45956.094660879629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45956.094660879629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45956.094660879629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45956.094660879629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45956.094660879629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45956.094660879629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45956.094660879629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45956.094660879629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45956.094660879629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45956.094660879629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45956.094660879629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45956.094660879629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45956.094660879629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45956.094660879629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45956.094660879629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45956.094660879629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45956.094660879629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45956.094660879629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45956.094660879629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45956.094660879629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45956.094660879629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45956.094660879629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45956.094660879629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45956.094660879629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45956.094660879629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45956.094660879629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45956.094660879629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45956.094660879629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45956.094660879629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45956.094660879629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45956.094660879629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45956.094660879629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45956.094660879629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45956.094660879629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45956.094660879629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45956.094660879629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45956.094660879629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45956.094660879629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45956.094660879629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45956.094660879629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45956.094660879629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45956.094660879629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45956.094660879629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45956.094660879629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45956.094660879629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45956.094660879629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45956.094660879629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ref="G140:G203" ca="1" si="3">IFERROR(NOW()-F140,"-")</f>
        <v>45956.094660879629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45956.094660879629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45956.094660879629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45956.094660879629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45956.094660879629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45956.094660879629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45956.094660879629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45956.094660879629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45956.094660879629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45956.094660879629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45956.094660879629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45956.094660879629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45956.094660879629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45956.094660879629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45956.094660879629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45956.094660879629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45956.094660879629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45956.094660879629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45956.094660879629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45956.094660879629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45956.094660879629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45956.094660879629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45956.094660879629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45956.094660879629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45956.094660879629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45956.094660879629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45956.094660879629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45956.094660879629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45956.094660879629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45956.094660879629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45956.094660879629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45956.094660879629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45956.094660879629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45956.094660879629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45956.094660879629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45956.094660879629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45956.094660879629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45956.094660879629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45956.094660879629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45956.094660879629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45956.094660879629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45956.094660879629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45956.094660879629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45956.094660879629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45956.094660879629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45956.094660879629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45956.094660879629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45956.094660879629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45956.094660879629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45956.094660879629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45956.094660879629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45956.094660879629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45956.094660879629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45956.094660879629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45956.094660879629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45956.094660879629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45956.094660879629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45956.094660879629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45956.094660879629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45956.094660879629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45956.094660879629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45956.094660879629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45956.094660879629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45956.094660879629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ref="G204:G267" ca="1" si="4">IFERROR(NOW()-F204,"-")</f>
        <v>45956.094660879629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45956.094660879629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45956.094660879629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45956.094660879629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45956.094660879629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45956.094660879629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45956.094660879629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45956.094660879629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45956.094660879629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45956.094660879629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45956.094660879629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45956.094660879629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45956.094660879629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45956.094660879629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45956.094660879629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45956.094660879629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45956.094660879629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45956.094660879629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45956.094660879629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45956.094660879629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45956.094660879629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45956.094660879629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45956.094660879629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45956.094660879629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45956.094660879629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45956.094660879629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45956.094660879629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45956.094660879629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45956.094660879629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45956.094660879629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45956.094660879629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45956.094660879629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45956.094660879629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45956.094660879629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45956.094660879629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45956.094660879629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45956.094660879629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45956.094660879629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45956.094660879629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45956.094660879629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45956.094660879629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45956.094660879629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45956.094660879629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45956.094660879629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45956.094660879629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45956.094660879629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45956.094660879629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45956.094660879629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45956.094660879629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45956.094660879629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45956.094660879629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45956.094660879629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45956.094660879629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45956.094660879629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45956.094660879629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45956.094660879629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45956.094660879629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45956.094660879629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45956.094660879629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45956.094660879629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45956.094660879629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45956.094660879629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45956.094660879629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45956.094660879629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ref="G268:G331" ca="1" si="5">IFERROR(NOW()-F268,"-")</f>
        <v>45956.094660879629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45956.094660879629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45956.094660879629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45956.094660879629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45956.094660879629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45956.094660879629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45956.094660879629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45956.094660879629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45956.094660879629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45956.094660879629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45956.094660879629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45956.094660879629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45956.094660879629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45956.094660879629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45956.094660879629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45956.094660879629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45956.094660879629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45956.094660879629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45956.094660879629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45956.094660879629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45956.094660879629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45956.094660879629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45956.094660879629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45956.094660879629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45956.094660879629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45956.094660879629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45956.094660879629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45956.094660879629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45956.094660879629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45956.094660879629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45956.094660879629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45956.094660879629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45956.094660879629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45956.094660879629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45956.094660879629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45956.094660879629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45956.094660879629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45956.094660879629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45956.094660879629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45956.094660879629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45956.094660879629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45956.094660879629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45956.094660879629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45956.094660879629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45956.094660879629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45956.094660879629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45956.094660879629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45956.094660879629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45956.094660879629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45956.094660879629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45956.094660879629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45956.094660879629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45956.094660879629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45956.094660879629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45956.094660879629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45956.094660879629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45956.094660879629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45956.094660879629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45956.094660879629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45956.094660879629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45956.094660879629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45956.094660879629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45956.094660879629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45956.094660879629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ref="G332:G395" ca="1" si="6">IFERROR(NOW()-F332,"-")</f>
        <v>45956.094660879629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45956.094660879629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45956.094660879629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45956.094660879629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45956.094660879629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45956.094660879629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45956.094660879629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45956.094660879629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45956.094660879629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45956.094660879629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45956.094660879629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45956.094660879629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45956.094660879629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45956.094660879629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45956.094660879629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45956.094660879629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45956.094660879629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45956.094660879629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45956.094660879629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45956.094660879629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45956.094660879629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45956.094660879629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45956.094660879629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45956.094660879629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45956.094660879629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45956.094660879629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45956.094660879629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45956.094660879629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45956.094660879629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45956.094660879629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45956.094660879629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45956.094660879629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45956.094660879629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45956.094660879629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45956.094660879629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45956.094660879629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45956.094660879629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45956.094660879629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45956.094660879629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45956.094660879629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45956.094660879629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45956.094660879629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45956.094660879629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45956.094660879629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45956.094660879629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45956.094660879629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45956.094660879629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45956.094660879629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45956.094660879629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45956.094660879629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45956.094660879629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45956.094660879629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45956.094660879629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45956.094660879629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45956.094660879629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45956.094660879629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45956.094660879629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45956.094660879629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45956.094660879629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45956.094660879629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45956.094660879629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45956.094660879629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45956.094660879629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45956.094660879629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ref="G396:G459" ca="1" si="7">IFERROR(NOW()-F396,"-")</f>
        <v>45956.094660879629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45956.094660879629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45956.094660879629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45956.094660879629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45956.094660879629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45956.094660879629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45956.094660879629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45956.094660879629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45956.094660879629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45956.094660879629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45956.094660879629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45956.094660879629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45956.094660879629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45956.094660879629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45956.094660879629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45956.094660879629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45956.094660879629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45956.094660879629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45956.094660879629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45956.094660879629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45956.094660879629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45956.094660879629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45956.094660879629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45956.094660879629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45956.094660879629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45956.094660879629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45956.094660879629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45956.094660879629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45956.094660879629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45956.094660879629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45956.094660879629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45956.094660879629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45956.094660879629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45956.094660879629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45956.094660879629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45956.094660879629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45956.094660879629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45956.094660879629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45956.094660879629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45956.094660879629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45956.094660879629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45956.094660879629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45956.094660879629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45956.094660879629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45956.094660879629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45956.094660879629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45956.094660879629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45956.094660879629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45956.094660879629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45956.094660879629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45956.094660879629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45956.094660879629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45956.094660879629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45956.094660879629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45956.094660879629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45956.094660879629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45956.094660879629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45956.094660879629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45956.094660879629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45956.094660879629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45956.094660879629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45956.094660879629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45956.094660879629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45956.094660879629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ref="G460:G523" ca="1" si="8">IFERROR(NOW()-F460,"-")</f>
        <v>45956.094660879629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45956.094660879629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45956.094660879629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45956.094660879629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45956.094660879629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45956.094660879629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45956.094660879629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45956.094660879629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45956.094660879629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45956.094660879629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45956.094660879629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45956.094660879629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45956.094660879629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45956.094660879629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45956.094660879629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45956.094660879629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45956.094660879629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45956.094660879629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45956.094660879629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45956.094660879629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45956.094660879629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45956.094660879629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45956.094660879629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45956.094660879629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45956.094660879629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45956.094660879629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45956.094660879629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45956.094660879629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45956.094660879629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45956.094660879629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45956.094660879629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45956.094660879629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45956.094660879629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45956.094660879629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45956.094660879629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45956.094660879629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45956.094660879629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45956.094660879629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45956.094660879629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45956.094660879629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45956.094660879629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45956.094660879629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45956.094660879629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45956.094660879629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45956.094660879629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45956.094660879629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45956.094660879629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45956.094660879629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45956.094660879629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45956.094660879629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45956.094660879629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45956.094660879629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45956.094660879629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45956.094660879629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45956.094660879629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45956.094660879629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45956.094660879629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45956.094660879629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45956.094660879629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45956.094660879629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45956.094660879629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45956.094660879629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45956.094660879629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45956.094660879629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ref="G524:G587" ca="1" si="9">IFERROR(NOW()-F524,"-")</f>
        <v>45956.094660879629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45956.094660879629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45956.094660879629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45956.094660879629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45956.094660879629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45956.094660879629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45956.094660879629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45956.094660879629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45956.094660879629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45956.094660879629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45956.094660879629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45956.094660879629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45956.094660879629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45956.094660879629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45956.094660879629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45956.094660879629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45956.094660879629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45956.094660879629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45956.094660879629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45956.094660879629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45956.094660879629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45956.094660879629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45956.094660879629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45956.094660879629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45956.094660879629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45956.094660879629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45956.094660879629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45956.094660879629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45956.094660879629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45956.094660879629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45956.094660879629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45956.094660879629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45956.094660879629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45956.094660879629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45956.094660879629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45956.094660879629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45956.094660879629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45956.094660879629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45956.094660879629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45956.094660879629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45956.094660879629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45956.094660879629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45956.094660879629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45956.094660879629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45956.094660879629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45956.094660879629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45956.094660879629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45956.094660879629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45956.094660879629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45956.094660879629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45956.094660879629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45956.094660879629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45956.094660879629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45956.094660879629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45956.094660879629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45956.094660879629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45956.094660879629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45956.094660879629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45956.094660879629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45956.094660879629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45956.094660879629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45956.094660879629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45956.094660879629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45956.094660879629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ref="G588:G651" ca="1" si="10">IFERROR(NOW()-F588,"-")</f>
        <v>45956.094660879629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45956.094660879629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45956.094660879629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45956.094660879629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45956.094660879629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45956.094660879629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45956.094660879629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45956.094660879629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45956.094660879629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45956.094660879629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45956.094660879629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45956.094660879629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45956.094660879629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45956.094660879629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45956.094660879629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45956.094660879629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45956.094660879629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45956.094660879629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45956.094660879629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45956.094660879629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45956.094660879629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45956.094660879629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45956.094660879629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45956.094660879629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45956.094660879629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45956.094660879629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45956.094660879629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45956.094660879629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45956.094660879629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45956.094660879629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45956.094660879629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45956.094660879629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45956.094660879629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45956.094660879629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45956.094660879629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45956.094660879629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45956.094660879629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45956.094660879629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45956.094660879629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45956.094660879629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45956.094660879629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45956.094660879629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45956.094660879629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45956.094660879629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45956.094660879629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45956.094660879629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45956.094660879629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45956.094660879629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45956.094660879629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45956.094660879629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45956.094660879629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45956.094660879629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45956.094660879629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45956.094660879629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45956.094660879629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45956.094660879629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45956.094660879629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45956.094660879629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45956.094660879629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45956.094660879629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45956.094660879629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45956.094660879629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45956.094660879629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45956.094660879629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ref="G652:G715" ca="1" si="11">IFERROR(NOW()-F652,"-")</f>
        <v>45956.094660879629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45956.094660879629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45956.094660879629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45956.094660879629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45956.094660879629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45956.094660879629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45956.094660879629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45956.094660879629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45956.094660879629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45956.094660879629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45956.094660879629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45956.094660879629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45956.094660879629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45956.094660879629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45956.094660879629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45956.094660879629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45956.094660879629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45956.094660879629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45956.094660879629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45956.094660879629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45956.094660879629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45956.094660879629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45956.094660879629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45956.094660879629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45956.094660879629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45956.094660879629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45956.094660879629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45956.094660879629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45956.094660879629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45956.094660879629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45956.094660879629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45956.094660879629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45956.094660879629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45956.094660879629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45956.094660879629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45956.094660879629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45956.094660879629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45956.094660879629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45956.094660879629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45956.094660879629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45956.094660879629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45956.094660879629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45956.094660879629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45956.094660879629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45956.094660879629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45956.094660879629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45956.094660879629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45956.094660879629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45956.094660879629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45956.094660879629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45956.094660879629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45956.094660879629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45956.094660879629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45956.094660879629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45956.094660879629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45956.094660879629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45956.094660879629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45956.094660879629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45956.094660879629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45956.094660879629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45956.094660879629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45956.094660879629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45956.094660879629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45956.094660879629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ref="G716:G779" ca="1" si="12">IFERROR(NOW()-F716,"-")</f>
        <v>45956.094660879629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45956.094660879629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45956.094660879629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45956.094660879629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45956.094660879629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45956.094660879629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45956.094660879629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45956.094660879629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45956.094660879629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45956.094660879629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45956.094660879629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45956.094660879629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45956.094660879629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45956.094660879629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45956.094660879629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45956.094660879629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45956.094660879629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45956.094660879629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45956.094660879629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45956.094660879629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45956.094660879629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45956.094660879629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45956.094660879629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45956.094660879629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45956.094660879629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45956.094660879629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45956.094660879629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45956.094660879629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45956.094660879629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45956.094660879629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45956.094660879629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45956.094660879629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45956.094660879629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45956.094660879629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45956.094660879629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45956.094660879629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45956.094660879629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45956.094660879629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45956.094660879629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45956.094660879629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45956.094660879629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45956.094660879629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45956.094660879629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45956.094660879629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45956.094660879629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45956.094660879629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45956.094660879629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45956.094660879629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45956.094660879629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45956.094660879629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45956.094660879629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45956.094660879629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45956.094660879629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45956.094660879629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45956.094660879629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45956.094660879629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45956.094660879629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45956.094660879629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45956.094660879629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45956.094660879629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45956.094660879629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45956.094660879629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45956.094660879629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45956.094660879629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ref="G780:G843" ca="1" si="13">IFERROR(NOW()-F780,"-")</f>
        <v>45956.094660879629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45956.094660879629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45956.094660879629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45956.094660879629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45956.094660879629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45956.094660879629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45956.094660879629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45956.094660879629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45956.094660879629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45956.094660879629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45956.094660879629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45956.094660879629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45956.094660879629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45956.094660879629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45956.094660879629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45956.094660879629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45956.094660879629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45956.094660879629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45956.094660879629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45956.094660879629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45956.094660879629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45956.094660879629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45956.094660879629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45956.094660879629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45956.094660879629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45956.094660879629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45956.094660879629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45956.094660879629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45956.094660879629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45956.094660879629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45956.094660879629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45956.094660879629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45956.094660879629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45956.094660879629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45956.094660879629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45956.094660879629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45956.094660879629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45956.094660879629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45956.094660879629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45956.094660879629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45956.094660879629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45956.094660879629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45956.094660879629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45956.094660879629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45956.094660879629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45956.094660879629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45956.094660879629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45956.094660879629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45956.094660879629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45956.094660879629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45956.094660879629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45956.094660879629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45956.094660879629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45956.094660879629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45956.094660879629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45956.094660879629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45956.094660879629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45956.094660879629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45956.094660879629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45956.094660879629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45956.094660879629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45956.094660879629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45956.094660879629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45956.094660879629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ref="G844:G907" ca="1" si="14">IFERROR(NOW()-F844,"-")</f>
        <v>45956.094660879629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45956.094660879629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45956.094660879629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45956.094660879629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45956.094660879629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45956.094660879629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45956.094660879629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45956.094660879629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45956.094660879629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45956.094660879629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45956.094660879629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45956.094660879629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45956.094660879629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45956.094660879629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45956.094660879629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45956.094660879629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45956.094660879629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45956.094660879629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45956.094660879629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45956.094660879629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45956.094660879629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45956.094660879629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45956.094660879629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45956.094660879629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45956.094660879629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45956.094660879629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45956.094660879629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45956.094660879629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45956.094660879629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45956.094660879629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45956.094660879629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45956.094660879629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45956.094660879629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45956.094660879629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45956.094660879629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45956.094660879629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45956.094660879629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45956.094660879629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45956.094660879629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45956.094660879629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45956.094660879629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45956.094660879629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45956.094660879629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45956.094660879629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45956.094660879629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45956.094660879629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45956.094660879629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45956.094660879629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45956.094660879629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45956.094660879629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45956.094660879629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45956.094660879629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45956.094660879629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45956.094660879629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45956.094660879629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45956.094660879629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45956.094660879629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45956.094660879629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45956.094660879629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45956.094660879629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45956.094660879629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45956.094660879629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45956.094660879629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45956.094660879629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ref="G908:G971" ca="1" si="15">IFERROR(NOW()-F908,"-")</f>
        <v>45956.094660879629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45956.094660879629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45956.094660879629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45956.094660879629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45956.094660879629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45956.094660879629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45956.094660879629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45956.094660879629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45956.094660879629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45956.094660879629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45956.094660879629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45956.094660879629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45956.094660879629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45956.094660879629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45956.094660879629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45956.094660879629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45956.094660879629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45956.094660879629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45956.094660879629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45956.094660879629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45956.094660879629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45956.094660879629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45956.094660879629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45956.094660879629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45956.094660879629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45956.094660879629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45956.094660879629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45956.094660879629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45956.094660879629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45956.094660879629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45956.094660879629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45956.094660879629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45956.094660879629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45956.094660879629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45956.094660879629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45956.094660879629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45956.094660879629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45956.094660879629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45956.094660879629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45956.094660879629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45956.094660879629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45956.094660879629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45956.094660879629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45956.094660879629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45956.094660879629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45956.094660879629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45956.094660879629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45956.094660879629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45956.094660879629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45956.094660879629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45956.094660879629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45956.094660879629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45956.094660879629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45956.094660879629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45956.094660879629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45956.094660879629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45956.094660879629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45956.094660879629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45956.094660879629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45956.094660879629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45956.094660879629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45956.094660879629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45956.094660879629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45956.094660879629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ref="G972:G1035" ca="1" si="16">IFERROR(NOW()-F972,"-")</f>
        <v>45956.094660879629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45956.094660879629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45956.094660879629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45956.094660879629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45956.094660879629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45956.094660879629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45956.094660879629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45956.094660879629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45956.094660879629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45956.094660879629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45956.094660879629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45956.094660879629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45956.094660879629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45956.094660879629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45956.094660879629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45956.094660879629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45956.094660879629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45956.094660879629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45956.094660879629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45956.094660879629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45956.094660879629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45956.094660879629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45956.094660879629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45956.094660879629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45956.094660879629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45956.094660879629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45956.094660879629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45956.094660879629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45956.094660879629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45956.094660879629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45956.094660879629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45956.094660879629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45956.094660879629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45956.094660879629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45956.094660879629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45956.094660879629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45956.094660879629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45956.094660879629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45956.094660879629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45956.094660879629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45956.094660879629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45956.094660879629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45956.094660879629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45956.094660879629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45956.094660879629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45956.094660879629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45956.094660879629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45956.094660879629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45956.094660879629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45956.094660879629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45956.094660879629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45956.094660879629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45956.094660879629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45956.094660879629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45956.094660879629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45956.094660879629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45956.094660879629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45956.094660879629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45956.094660879629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45956.094660879629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45956.094660879629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45956.094660879629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45956.094660879629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45956.094660879629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ref="G1036:G1099" ca="1" si="17">IFERROR(NOW()-F1036,"-")</f>
        <v>45956.094660879629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45956.094660879629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45956.094660879629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45956.094660879629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45956.094660879629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45956.094660879629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45956.094660879629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45956.094660879629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45956.094660879629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45956.094660879629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45956.094660879629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45956.094660879629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45956.094660879629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45956.094660879629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45956.094660879629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45956.094660879629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45956.094660879629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45956.094660879629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45956.094660879629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45956.094660879629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45956.094660879629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45956.094660879629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45956.094660879629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45956.094660879629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45956.094660879629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45956.094660879629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45956.094660879629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45956.094660879629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45956.094660879629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45956.094660879629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45956.094660879629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45956.094660879629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45956.094660879629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45956.094660879629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45956.094660879629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45956.094660879629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45956.094660879629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45956.094660879629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45956.094660879629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45956.094660879629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45956.094660879629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45956.094660879629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45956.094660879629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45956.094660879629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45956.094660879629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45956.094660879629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45956.094660879629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45956.094660879629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45956.094660879629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45956.094660879629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45956.094660879629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45956.094660879629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45956.094660879629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45956.094660879629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45956.094660879629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45956.094660879629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45956.094660879629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45956.094660879629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45956.094660879629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45956.094660879629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45956.094660879629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45956.094660879629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45956.094660879629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45956.094660879629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ref="G1100:G1114" ca="1" si="18">IFERROR(NOW()-F1100,"-")</f>
        <v>45956.094660879629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45956.094660879629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45956.094660879629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45956.094660879629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45956.094660879629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45956.094660879629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45956.094660879629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45956.094660879629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45956.094660879629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45956.094660879629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45956.094660879629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45956.094660879629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45956.094660879629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45956.094660879629</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45956.094660879629</v>
      </c>
      <c r="H1114" s="22"/>
      <c r="I1114" s="19" t="str">
        <f>IFERROR(VLOOKUP(D1114,DB!A:F,6,0),"")</f>
        <v/>
      </c>
      <c r="J1114" s="18" t="str">
        <f>IFERROR(VLOOKUP(D1114,DB!A:G,7,0),"")</f>
        <v/>
      </c>
      <c r="K1114" s="46"/>
      <c r="L1114" s="23" t="str">
        <f>IFERROR(VLOOKUP(D1114,DB!A:I,9,0),"")</f>
        <v/>
      </c>
    </row>
  </sheetData>
  <dataValidations count="2">
    <dataValidation allowBlank="1" showInputMessage="1" showErrorMessage="1" sqref="E1" xr:uid="{5914219A-CB83-432D-936A-CC0CB6F3982A}"/>
    <dataValidation type="list" allowBlank="1" showInputMessage="1" showErrorMessage="1" sqref="E2:E111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252.61394328703318</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2.4599386574045639</v>
      </c>
      <c r="H3" s="123">
        <v>45953.546631944446</v>
      </c>
      <c r="I3" s="99" t="str">
        <f>IFERROR(VLOOKUP(D3,DB!A:F,6,0),"")</f>
        <v>SCECO</v>
      </c>
      <c r="J3" s="99" t="str">
        <f>IFERROR(VLOOKUP(D3,DB!A:G,7,0),"")</f>
        <v>Dead</v>
      </c>
      <c r="K3" s="125" t="s">
        <v>39091</v>
      </c>
      <c r="L3" s="121" t="str">
        <f>IFERROR(VLOOKUP(D3,DB!A:I,9,0),"")</f>
        <v>Latis</v>
      </c>
    </row>
    <row r="4" spans="1:16" ht="15" customHeight="1">
      <c r="A4" s="94" t="s">
        <v>39092</v>
      </c>
      <c r="B4" s="94" t="str">
        <f>IFERROR(VLOOKUP(D4,DB!A:K,11,0),"")</f>
        <v>R4</v>
      </c>
      <c r="C4" s="120">
        <v>1</v>
      </c>
      <c r="D4" s="94" t="s">
        <v>36111</v>
      </c>
      <c r="E4" s="98" t="s">
        <v>38998</v>
      </c>
      <c r="F4" s="123">
        <v>45955.738356481481</v>
      </c>
      <c r="G4" s="124">
        <f ca="1">IFERROR(NOW()-F4,"")</f>
        <v>0.35630439814849524</v>
      </c>
      <c r="H4" s="123">
        <v>45955.732800925929</v>
      </c>
      <c r="I4" s="99" t="str">
        <f>IFERROR(VLOOKUP(D4,DB!A:F,6,0),"")</f>
        <v>Generator-SG</v>
      </c>
      <c r="J4" s="99" t="str">
        <f>IFERROR(VLOOKUP(D4,DB!A:G,7,0),"")</f>
        <v>No BB Shifted</v>
      </c>
      <c r="K4" s="125" t="s">
        <v>39093</v>
      </c>
      <c r="L4" s="121" t="str">
        <f>IFERROR(VLOOKUP(D4,DB!A:I,9,0),"")</f>
        <v>Latis</v>
      </c>
    </row>
    <row r="5" spans="1:16" ht="15" customHeight="1">
      <c r="A5" s="119" t="s">
        <v>39094</v>
      </c>
      <c r="B5" s="119" t="str">
        <f>IFERROR(VLOOKUP(D5,DB!A:K,11,0),"")</f>
        <v>R4</v>
      </c>
      <c r="C5" s="120">
        <v>1</v>
      </c>
      <c r="D5" s="121" t="s">
        <v>39095</v>
      </c>
      <c r="E5" s="98" t="s">
        <v>38998</v>
      </c>
      <c r="F5" s="123">
        <v>45956.07916666667</v>
      </c>
      <c r="G5" s="124">
        <f ca="1">IFERROR(NOW()-F5,"")</f>
        <v>1.5494212959310971E-2</v>
      </c>
      <c r="H5" s="123">
        <v>45956.047777777778</v>
      </c>
      <c r="I5" s="119" t="str">
        <f>IFERROR(VLOOKUP(D5,DB!A:F,6,0),"")</f>
        <v>SCECO</v>
      </c>
      <c r="J5" s="119" t="str">
        <f>IFERROR(VLOOKUP(D5,DB!A:G,7,0),"")</f>
        <v>Vandalized</v>
      </c>
      <c r="K5" s="125" t="s">
        <v>39096</v>
      </c>
      <c r="L5" s="121" t="str">
        <f>IFERROR(VLOOKUP(D5,DB!A:I,9,0),"")</f>
        <v>Latis</v>
      </c>
    </row>
    <row r="6" spans="1:16" ht="15" customHeight="1">
      <c r="A6" s="119"/>
      <c r="B6" s="119" t="str">
        <f>IFERROR(VLOOKUP(D6,DB!A:K,11,0),"")</f>
        <v/>
      </c>
      <c r="C6" s="120"/>
      <c r="D6" s="94"/>
      <c r="E6" s="98"/>
      <c r="F6" s="123"/>
      <c r="G6" s="124">
        <f ca="1">IFERROR(NOW()-F6,"")</f>
        <v>45956.094660879629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45956.094660879629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45956.094660879629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45956.094660879629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45956.094660879629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45956.094660879629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45956.094660879629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45956.094660879629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45956.094660879629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45956.094660879629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45956.094660879629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45956.094660879629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45956.094660879629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45956.094660879629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45956.094660879629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45956.094660879629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45956.094660879629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45956.094660879629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45956.094660879629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45956.094660879629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45956.094660879629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45956.094660879629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45956.094660879629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45956.094660879629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45956.094660879629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45956.094660879629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45956.094660879629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45956.094660879629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45956.094660879629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45956.094660879629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45956.094660879629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45956.094660879629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45956.094660879629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45956.094660879629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45956.094660879629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45956.094660879629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45956.094660879629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45956.094660879629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45956.094660879629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45956.094660879629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45956.094660879629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45956.094660879629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45956.094660879629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45956.094660879629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45956.094660879629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45956.094660879629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45956.094660879629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45956.094660879629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45956.094660879629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45956.094660879629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45956.094660879629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45956.094660879629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45956.094660879629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45956.094660879629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45956.094660879629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45956.094660879629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45956.094660879629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45956.094660879629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45956.094660879629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45956.094660879629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45956.094660879629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45956.094660879629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45956.094660879629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45956.094660879629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45956.094660879629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45956.094660879629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45956.094660879629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45956.094660879629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45956.094660879629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45956.094660879629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45956.094660879629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45956.094660879629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45956.094660879629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45956.094660879629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45956.094660879629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45956.094660879629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45956.094660879629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45956.094660879629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45956.094660879629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45956.094660879629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45956.094660879629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45956.094660879629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45956.094660879629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45956.094660879629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45956.094660879629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45956.094660879629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45956.094660879629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45956.094660879629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45956.094660879629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45956.094660879629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45956.094660879629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45956.094660879629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45956.094660879629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45956.094660879629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45956.094660879629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45956.094660879629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45956.094660879629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45956.094660879629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45956.094660879629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45956.094660879629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45956.094660879629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45956.094660879629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45956.094660879629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45956.094660879629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45956.094660879629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45956.094660879629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45956.094660879629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45956.094660879629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45956.094660879629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45956.094660879629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45956.094660879629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45956.094660879629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45956.094660879629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45956.094660879629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45956.094660879629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45956.094660879629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45956.094660879629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45956.094660879629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45956.094660879629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45956.094660879629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45956.094660879629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45956.094660879629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45956.094660879629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45956.094660879629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45956.094660879629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45956.094660879629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45956.094660879629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45956.094660879629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45956.094660879629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45956.094660879629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45956.094660879629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45956.094660879629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45956.094660879629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45956.094660879629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45956.094660879629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45956.094660879629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45956.094660879629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45956.094660879629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45956.094660879629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45956.094660879629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45956.094660879629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45956.094660879629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45956.094660879629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45956.094660879629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45956.094660879629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45956.094660879629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45956.094660879629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45956.094660879629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45956.094660879629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45956.094660879629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45956.094660879629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45956.094660879629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45956.094660879629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45956.094660879629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45956.094660879629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45956.094660879629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45956.094660879629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45956.094660879629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45956.094660879629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45956.094660879629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45956.094660879629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45956.094660879629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45956.094660879629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45956.094660879629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45956.094660879629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45956.094660879629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45956.094660879629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45956.094660879629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45956.094660879629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45956.094660879629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45956.094660879629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45956.094660879629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45956.094660879629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45956.094660879629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45956.094660879629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45956.094660879629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45956.094660879629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45956.094660879629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45956.094660879629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45956.094660879629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45956.094660879629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45956.094660879629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45956.094660879629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45956.094660879629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45956.094660879629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45956.094660879629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45956.094660879629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45956.094660879629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45956.094660879629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45956.094660879629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45956.094660879629</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45956.094660879629</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45956.094660879629</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45956.094660879629</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45956.094660879629</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45956.094660879629</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45956.094660879629</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45956.094660879629</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45956.094660879629</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45956.094660879629</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45956.094660879629</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45956.094660879629</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45956.094660879629</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45956.094660879629</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45956.094660879629</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45956.094660879629</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45956.094660879629</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45956.094660879629</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45956.094660879629</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45956.094660879629</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45956.094660879629</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45956.094660879629</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45956.094660879629</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45956.094660879629</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45956.094660879629</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45956.094660879629</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39097</v>
      </c>
      <c r="B2" s="37" t="str">
        <f>IFERROR(VLOOKUP(D2,DB!A:K,11,0),"")</f>
        <v>R5</v>
      </c>
      <c r="C2" s="37">
        <v>3</v>
      </c>
      <c r="D2" s="118" t="s">
        <v>36034</v>
      </c>
      <c r="E2" s="37" t="s">
        <v>38998</v>
      </c>
      <c r="F2" s="38">
        <v>45891.832060185188</v>
      </c>
      <c r="G2" s="144">
        <f ca="1">IFERROR(NOW()-F2,"")</f>
        <v>64.262600694441062</v>
      </c>
      <c r="H2" s="38">
        <v>45891.790393518517</v>
      </c>
      <c r="I2" s="37" t="str">
        <f>IFERROR(VLOOKUP(D2,DB!A:F,6,0),"")</f>
        <v>Generator-SG</v>
      </c>
      <c r="J2" s="37" t="str">
        <f>IFERROR(VLOOKUP(D2,DB!A:G,7,0),"")</f>
        <v>Vandalized</v>
      </c>
      <c r="K2" s="37" t="s">
        <v>39098</v>
      </c>
      <c r="L2" s="37" t="str">
        <f>IFERROR(VLOOKUP(D2,DB!A:I,9,0),"")</f>
        <v>Latis</v>
      </c>
      <c r="M2" s="117"/>
    </row>
    <row r="3" spans="1:13" ht="30.75">
      <c r="A3" s="37" t="s">
        <v>39099</v>
      </c>
      <c r="B3" s="37" t="str">
        <f>IFERROR(VLOOKUP(D3,DB!A:K,11,0),"")</f>
        <v>R5</v>
      </c>
      <c r="C3" s="37">
        <v>1</v>
      </c>
      <c r="D3" s="37" t="s">
        <v>31329</v>
      </c>
      <c r="E3" s="37" t="s">
        <v>39079</v>
      </c>
      <c r="F3" s="38">
        <v>45926.188877314817</v>
      </c>
      <c r="G3" s="144">
        <f t="shared" ref="G3" ca="1" si="0">IFERROR(NOW()-F3,"")</f>
        <v>29.905783564812737</v>
      </c>
      <c r="H3" s="38">
        <v>45926.158159722225</v>
      </c>
      <c r="I3" s="37" t="str">
        <f>IFERROR(VLOOKUP(D3,DB!A:F,6,0),"")</f>
        <v>SCECO</v>
      </c>
      <c r="J3" s="37" t="str">
        <f>IFERROR(VLOOKUP(D3,DB!A:G,7,0),"")</f>
        <v>Good</v>
      </c>
      <c r="K3" s="37" t="s">
        <v>39100</v>
      </c>
      <c r="L3" s="37" t="str">
        <f>IFERROR(VLOOKUP(D3,DB!A:I,9,0),"")</f>
        <v>Latis</v>
      </c>
      <c r="M3" s="117"/>
    </row>
    <row r="4" spans="1:13" ht="48" customHeight="1">
      <c r="A4" s="152" t="s">
        <v>39101</v>
      </c>
      <c r="B4" s="152" t="str">
        <f>IFERROR(VLOOKUP(D4,DB!A:K,11,0),"")</f>
        <v>R5</v>
      </c>
      <c r="C4" s="152">
        <v>1</v>
      </c>
      <c r="D4" s="152" t="s">
        <v>34781</v>
      </c>
      <c r="E4" s="152" t="s">
        <v>39079</v>
      </c>
      <c r="F4" s="153">
        <v>45948.661111111112</v>
      </c>
      <c r="G4" s="154">
        <f ca="1">IFERROR(NOW()-F4,"")</f>
        <v>7.4335497685169685</v>
      </c>
      <c r="H4" s="153">
        <v>45948.661111111112</v>
      </c>
      <c r="I4" s="152" t="str">
        <f>IFERROR(VLOOKUP(D4,DB!A:F,6,0),"")</f>
        <v>SCECO</v>
      </c>
      <c r="J4" s="152" t="str">
        <f>IFERROR(VLOOKUP(D4,DB!A:G,7,0),"")</f>
        <v>Dead</v>
      </c>
      <c r="K4" s="152" t="s">
        <v>39102</v>
      </c>
      <c r="L4" s="152" t="str">
        <f>IFERROR(VLOOKUP(D4,DB!A:I,9,0),"")</f>
        <v>Latis</v>
      </c>
    </row>
    <row r="5" spans="1:13" ht="15">
      <c r="A5" s="152"/>
      <c r="B5" s="152" t="str">
        <f>IFERROR(VLOOKUP(D5,DB!A:K,11,0),"")</f>
        <v/>
      </c>
      <c r="C5" s="152"/>
      <c r="D5" s="152"/>
      <c r="E5" s="152"/>
      <c r="F5" s="153"/>
      <c r="G5" s="154">
        <f ca="1">IFERROR(NOW()-F5,"")</f>
        <v>45956.094660879629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45956.094660879629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45956.094660879629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45956.094660879629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45956.094660879629</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45956.094660879629</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45956.094660879629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45956.094660879629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45956.094660879629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45956.094660879629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45956.094660879629</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45956.094660879629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45956.094660879629</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45956.094660879629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45956.094660879629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45956.094660879629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45956.094660879629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45956.094660879629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45956.094660879629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45956.094660879629</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45956.094660879629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45956.094660879629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45956.094660879629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45956.094660879629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45956.094660879629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45956.094660879629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45956.094660879629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45956.094660879629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45956.094660879629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45956.094660879629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45956.094660879629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45956.094660879629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45956.094660879629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45956.094660879629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45956.094660879629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45956.094660879629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45956.094660879629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45956.094660879629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45956.094660879629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45956.094660879629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45956.094660879629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45956.094660879629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45956.094660879629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45956.094660879629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45956.094660879629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45956.094660879629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45956.094660879629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45956.094660879629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45956.094660879629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45956.094660879629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45956.094660879629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45956.094660879629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45956.094660879629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45956.094660879629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45956.094660879629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45956.094660879629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45956.094660879629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45956.094660879629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45956.094660879629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45956.094660879629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45956.094660879629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45956.094660879629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45956.094660879629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45956.094660879629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45956.094660879629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45956.094660879629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45956.094660879629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45956.094660879629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45956.094660879629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45956.094660879629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45956.094660879629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45956.094660879629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45956.094660879629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45956.094660879629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45956.094660879629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45956.094660879629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45956.094660879629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45956.094660879629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45956.094660879629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45956.094660879629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45956.094660879629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45956.094660879629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45956.094660879629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45956.094660879629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45956.094660879629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45956.094660879629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45956.094660879629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45956.094660879629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45956.094660879629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45956.094660879629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45956.094660879629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45956.094660879629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45956.094660879629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45956.094660879629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45956.094660879629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45956.094660879629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45956.094660879629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45956.094660879629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45956.094660879629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45956.094660879629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45956.094660879629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45956.094660879629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45956.094660879629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45956.094660879629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45956.094660879629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45956.094660879629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45956.094660879629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45956.094660879629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45956.094660879629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45956.094660879629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45956.094660879629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45956.094660879629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45956.094660879629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45956.094660879629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45956.094660879629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45956.094660879629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45956.094660879629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45956.094660879629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45956.094660879629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45956.094660879629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45956.094660879629</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45956.094660879629</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45956.094660879629</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45956.094660879629</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45956.094660879629</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45956.094660879629</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45956.094660879629</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45956.094660879629</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45956.094660879629</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45956.094660879629</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45956.094660879629</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45956.094660879629</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45956.094660879629</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45956.094660879629</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45956.094660879629</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45956.094660879629</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45956.094660879629</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45956.094660879629</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45956.094660879629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45956.094660879629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45956.094660879629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45956.094660879629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45956.094660879629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45956.094660879629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45956.094660879629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45956.094660879629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45956.094660879629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45956.094660879629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45956.094660879629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45956.094660879629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45956.094660879629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45956.094660879629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45956.094660879629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45956.094660879629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45956.094660879629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45956.094660879629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45956.094660879629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45956.094660879629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45956.094660879629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45956.094660879629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45956.094660879629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45956.094660879629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45956.094660879629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45956.094660879629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45956.094660879629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45956.094660879629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45956.094660879629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45956.094660879629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45956.094660879629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45956.094660879629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45956.094660879629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45956.094660879629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45956.094660879629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45956.094660879629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45956.094660879629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45956.094660879629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45956.094660879629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45956.094660879629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45956.094660879629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45956.094660879629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45956.094660879629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45956.094660879629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45956.094660879629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45956.094660879629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45956.094660879629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45956.094660879629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45956.094660879629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45956.094660879629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45956.094660879629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45956.094660879629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45956.094660879629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45956.094660879629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45956.094660879629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45956.094660879629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45956.094660879629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45956.094660879629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45956.094660879629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45956.094660879629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45956.094660879629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45956.094660879629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45956.094660879629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45956.094660879629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45956.094660879629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45956.094660879629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45956.094660879629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45956.094660879629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45956.094660879629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45956.094660879629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45956.094660879629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45956.094660879629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45956.094660879629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45956.094660879629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45956.094660879629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45956.094660879629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45956.094660879629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45956.094660879629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45956.094660879629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45956.094660879629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45956.094660879629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45956.094660879629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45956.094660879629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45956.094660879629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45956.094660879629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45956.094660879629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45956.094660879629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45956.094660879629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45956.094660879629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45956.094660879629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45956.094660879629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45956.094660879629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45956.094660879629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45956.094660879629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45956.094660879629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45956.094660879629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45956.094660879629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45956.094660879629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45956.094660879629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45956.094660879629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45956.094660879629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45956.094660879629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45956.094660879629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45956.094660879629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45956.094660879629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45956.094660879629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45956.094660879629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45956.094660879629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45956.094660879629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45956.094660879629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45956.094660879629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45956.094660879629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45956.094660879629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45956.094660879629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45956.094660879629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45956.094660879629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45956.094660879629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45956.094660879629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45956.094660879629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45956.094660879629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45956.094660879629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45956.094660879629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45956.094660879629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45956.094660879629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45956.094660879629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45956.094660879629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45956.094660879629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45956.094660879629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45956.094660879629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45956.094660879629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45956.094660879629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45956.094660879629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45956.094660879629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45956.094660879629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45956.094660879629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45956.094660879629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45956.094660879629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45956.094660879629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45956.094660879629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45956.094660879629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45956.094660879629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45956.094660879629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45956.094660879629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45956.094660879629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45956.094660879629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45956.094660879629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45956.094660879629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45956.094660879629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45956.094660879629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45956.094660879629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45956.094660879629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45956.094660879629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45956.094660879629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45956.094660879629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45956.094660879629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45956.094660879629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45956.094660879629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45956.094660879629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45956.094660879629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45956.094660879629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45956.094660879629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45956.094660879629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45956.094660879629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45956.094660879629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45956.094660879629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45956.094660879629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45956.094660879629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45956.094660879629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45956.094660879629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45956.094660879629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45956.094660879629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45956.094660879629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45956.094660879629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45956.094660879629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45956.094660879629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45956.094660879629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45956.094660879629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45956.094660879629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45956.094660879629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45956.094660879629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45956.094660879629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45956.094660879629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45956.094660879629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45956.094660879629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45956.094660879629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45956.094660879629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45956.094660879629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45956.094660879629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45956.094660879629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45956.094660879629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45956.094660879629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45956.094660879629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45956.094660879629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45956.094660879629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45956.094660879629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45956.094660879629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45956.094660879629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45956.094660879629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45956.094660879629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45956.094660879629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45956.094660879629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45956.094660879629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45956.094660879629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45956.094660879629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45956.094660879629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45956.094660879629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45956.094660879629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45956.094660879629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45956.094660879629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45956.094660879629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45956.094660879629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45956.094660879629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45956.094660879629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45956.094660879629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45956.094660879629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45956.094660879629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45956.094660879629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45956.094660879629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45956.094660879629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45956.094660879629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45956.094660879629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45956.094660879629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45956.094660879629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45956.094660879629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45956.094660879629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45956.094660879629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45956.094660879629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45956.094660879629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45956.094660879629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45956.094660879629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45956.094660879629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45956.094660879629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45956.094660879629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45956.094660879629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45956.094660879629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45956.094660879629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45956.094660879629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45956.094660879629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45956.094660879629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45956.094660879629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45956.094660879629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45956.094660879629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45956.094660879629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45956.094660879629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45956.094660879629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45956.094660879629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45956.094660879629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45956.094660879629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45956.094660879629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45956.094660879629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45956.094660879629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45956.094660879629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45956.094660879629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45956.094660879629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45956.094660879629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45956.094660879629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45956.094660879629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45956.094660879629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45956.094660879629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45956.094660879629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45956.094660879629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45956.094660879629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45956.094660879629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45956.094660879629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45956.094660879629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45956.094660879629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45956.094660879629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45956.094660879629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45956.094660879629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45956.094660879629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45956.094660879629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45956.094660879629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45956.094660879629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45956.094660879629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45956.094660879629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45956.094660879629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45956.094660879629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45956.094660879629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45956.094660879629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45956.094660879629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45956.094660879629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45956.094660879629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45956.094660879629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45956.094660879629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45956.094660879629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45956.094660879629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45956.094660879629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45956.094660879629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45956.094660879629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45956.094660879629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45956.094660879629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45956.094660879629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45956.094660879629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45956.094660879629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45956.094660879629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45956.094660879629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45956.094660879629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45956.094660879629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45956.094660879629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45956.094660879629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45956.094660879629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45956.094660879629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45956.094660879629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45956.094660879629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45956.094660879629</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45956.094660879629</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45956.094660879629</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45956.094660879629</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45956.094660879629</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45956.094660879629</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45956.094660879629</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45956.094660879629</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45956.094660879629</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45956.094660879629</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45956.094660879629</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45956.094660879629</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45956.094660879629</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45956.094660879629</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45956.094660879629</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45956.094660879629</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45956.094660879629</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39103</v>
      </c>
      <c r="B2" s="103" t="str">
        <f>IFERROR(VLOOKUP(D2,DB!A:K,11,0),"")</f>
        <v>R6</v>
      </c>
      <c r="C2" s="105">
        <v>1</v>
      </c>
      <c r="D2" s="103" t="s">
        <v>38564</v>
      </c>
      <c r="E2" s="106" t="s">
        <v>38998</v>
      </c>
      <c r="F2" s="107">
        <v>45955.952673611115</v>
      </c>
      <c r="G2" s="77">
        <f ca="1">IFERROR(NOW()-F2,"-")</f>
        <v>0.14198726851464016</v>
      </c>
      <c r="H2" s="107">
        <v>45955.946597222224</v>
      </c>
      <c r="I2" s="103" t="str">
        <f>IFERROR(VLOOKUP(D2,DB!A:F,6,0),"")</f>
        <v>Generator-SG</v>
      </c>
      <c r="J2" s="102" t="str">
        <f>IFERROR(VLOOKUP(D2,DB!A:G,7,0),"")</f>
        <v>Vandalized</v>
      </c>
      <c r="K2" s="108" t="s">
        <v>39104</v>
      </c>
      <c r="L2" s="109" t="str">
        <f>IFERROR(VLOOKUP(D2,DB!A:I,9,0),"")</f>
        <v>Latis</v>
      </c>
    </row>
    <row r="3" spans="1:16383" ht="31.5" customHeight="1">
      <c r="A3" s="104"/>
      <c r="B3" s="103" t="str">
        <f>IFERROR(VLOOKUP(D3,DB!A:K,11,0),"")</f>
        <v/>
      </c>
      <c r="C3" s="105"/>
      <c r="D3" s="103"/>
      <c r="E3" s="106"/>
      <c r="F3" s="107"/>
      <c r="G3" s="77">
        <f ca="1">IFERROR(NOW()-F3,"-")</f>
        <v>45956.094660879629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45956.094660879629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45956.094660879629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45956.094660879629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45956.094660879629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45956.094660879629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45956.094660879629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45956.094660879629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45956.094660879629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45956.094660879629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45956.094660879629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45956.094660879629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45956.094660879629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45956.094660879629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45956.094660879629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45956.094660879629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45956.094660879629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45956.094660879629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45956.094660879629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45956.094660879629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45956.094660879629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45956.094660879629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45956.094660879629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45956.094660879629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45956.094660879629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45956.094660879629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45956.094660879629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45956.094660879629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45956.094660879629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45956.094660879629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45956.094660879629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45956.094660879629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45956.094660879629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45956.094660879629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45956.094660879629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45956.094660879629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45956.094660879629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45956.094660879629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45956.094660879629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45956.094660879629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45956.094660879629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45956.094660879629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45956.094660879629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45956.094660879629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45956.094660879629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45956.094660879629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45956.094660879629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45956.094660879629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45956.094660879629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45956.094660879629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45956.094660879629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45956.094660879629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45956.094660879629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45956.094660879629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45956.094660879629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45956.094660879629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45956.094660879629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45956.094660879629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45956.094660879629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45956.094660879629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45956.094660879629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45956.094660879629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45956.094660879629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45956.094660879629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45956.094660879629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45956.094660879629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45956.094660879629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45956.094660879629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45956.094660879629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45956.094660879629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45956.094660879629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45956.094660879629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45956.094660879629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45956.094660879629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45956.094660879629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45956.094660879629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45956.094660879629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45956.094660879629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45956.094660879629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45956.094660879629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45956.094660879629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45956.094660879629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45956.094660879629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45956.094660879629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45956.094660879629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45956.094660879629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45956.094660879629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45956.094660879629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45956.094660879629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45956.094660879629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45956.094660879629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45956.094660879629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45956.094660879629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45956.094660879629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45956.094660879629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45956.094660879629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45956.094660879629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45956.094660879629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45956.094660879629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45956.094660879629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45956.094660879629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45956.094660879629</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45956.094660879629</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45956.094660879629</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45956.094660879629</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45956.094660879629</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45956.094660879629</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45956.094660879629</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45956.094660879629</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45956.094660879629</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45956.094660879629</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45956.094660879629</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45956.094660879629</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45956.094660879629</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45956.094660879629</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45956.094660879629</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45956.094660879629</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45956.094660879629</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45956.094660879629</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45956.094660879629</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45956.094660879629</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45956.094660879629</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45956.094660879629</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45956.094660879629</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45956.094660879629</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45956.094660879629</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45956.094660879629</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45956.094660879629</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45956.094660879629</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45956.094660879629</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45956.094660879629</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45956.094660879629</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2025-10-25T23:17:34Z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