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901" documentId="120_S{2AC9BD13-BADA-5192-A53E-5A8FF88502F6}" xr6:coauthVersionLast="47" xr6:coauthVersionMax="47" xr10:uidLastSave="{EC0E313C-712B-46F0-B79C-9A4DF7F2DD99}"/>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G7" i="5"/>
  <c r="G8" i="5"/>
  <c r="G9" i="5"/>
  <c r="G10" i="5"/>
  <c r="G11" i="5"/>
  <c r="G12" i="5"/>
  <c r="G13" i="5"/>
  <c r="G14" i="5"/>
  <c r="G15" i="5"/>
  <c r="G16" i="5"/>
  <c r="G17" i="5"/>
  <c r="G18" i="5"/>
  <c r="B5" i="2"/>
  <c r="G5" i="2"/>
  <c r="I5" i="2"/>
  <c r="J5" i="2"/>
  <c r="L5"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J98" i="2"/>
  <c r="J99" i="2"/>
  <c r="J100" i="2"/>
  <c r="J101" i="2"/>
  <c r="J102" i="2"/>
  <c r="J103" i="2"/>
  <c r="J104" i="2"/>
  <c r="J105" i="2"/>
  <c r="J106" i="2"/>
  <c r="J107" i="2"/>
  <c r="J108" i="2"/>
  <c r="J109" i="2"/>
  <c r="J110" i="2"/>
  <c r="J111" i="2"/>
  <c r="J112" i="2"/>
  <c r="J113" i="2"/>
  <c r="J114" i="2"/>
  <c r="J115" i="2"/>
  <c r="J116" i="2"/>
  <c r="I98" i="2"/>
  <c r="I99" i="2"/>
  <c r="I100" i="2"/>
  <c r="I101" i="2"/>
  <c r="I102" i="2"/>
  <c r="I103" i="2"/>
  <c r="I104" i="2"/>
  <c r="I105" i="2"/>
  <c r="I106" i="2"/>
  <c r="I107" i="2"/>
  <c r="I108" i="2"/>
  <c r="I109" i="2"/>
  <c r="I110" i="2"/>
  <c r="I111" i="2"/>
  <c r="I112" i="2"/>
  <c r="I113" i="2"/>
  <c r="I114" i="2"/>
  <c r="I115" i="2"/>
  <c r="I116" i="2"/>
  <c r="G98" i="2"/>
  <c r="G99" i="2"/>
  <c r="G100" i="2"/>
  <c r="G101" i="2"/>
  <c r="G102" i="2"/>
  <c r="G103" i="2"/>
  <c r="G104" i="2"/>
  <c r="G105" i="2"/>
  <c r="G106" i="2"/>
  <c r="G107" i="2"/>
  <c r="G108" i="2"/>
  <c r="G109" i="2"/>
  <c r="G110" i="2"/>
  <c r="G111" i="2"/>
  <c r="G112" i="2"/>
  <c r="G113" i="2"/>
  <c r="G114" i="2"/>
  <c r="G115" i="2"/>
  <c r="G116" i="2"/>
  <c r="B98" i="2"/>
  <c r="B99" i="2"/>
  <c r="B100" i="2"/>
  <c r="B101" i="2"/>
  <c r="B102" i="2"/>
  <c r="B103" i="2"/>
  <c r="B104" i="2"/>
  <c r="B105" i="2"/>
  <c r="B106" i="2"/>
  <c r="B107" i="2"/>
  <c r="B108" i="2"/>
  <c r="B109" i="2"/>
  <c r="B110" i="2"/>
  <c r="B111" i="2"/>
  <c r="B112" i="2"/>
  <c r="B113" i="2"/>
  <c r="B114" i="2"/>
  <c r="B115" i="2"/>
  <c r="B11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<sst xmlns="http://schemas.openxmlformats.org/spreadsheetml/2006/main" count="181528" uniqueCount="39142">
  <si>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</si>
  <si>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</si>
  <si>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</si>
  <si>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</si>
  <si>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</si>
  <si>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</si>
  <si>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</si>
  <si>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</si>
  <si>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</si>
  <si>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</si>
  <si>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</si>
  <si>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</si>
  <si>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</si>
  <si>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</si>
  <si>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</si>
  <si>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</si>
  <si>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</si>
  <si>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</si>
  <si>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</si>
  <si>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</si>
  <si>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</si>
  <si>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</si>
  <si>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</si>
  <si>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</si>
  <si>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</si>
  <si>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</si>
  <si>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</si>
  <si>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</si>
  <si>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</si>
  <si>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</si>
  <si>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</si>
  <si>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</si>
  <si>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</si>
  <si>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</si>
  <si>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</si>
  <si>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</si>
  <si>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</si>
  <si>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</si>
  <si>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</si>
  <si>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</si>
  <si>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</si>
  <si>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</si>
  <si>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</si>
  <si>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</si>
  <si>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</si>
  <si>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</si>
  <si>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</si>
  <si>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</si>
  <si>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</si>
  <si>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</si>
  <si>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</si>
  <si>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</si>
  <si>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</si>
  <si>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</si>
  <si>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</si>
  <si>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</si>
  <si>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</si>
  <si>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</si>
  <si>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</si>
  <si>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</si>
  <si>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</si>
  <si>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</si>
  <si>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</si>
  <si>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</si>
  <si>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</si>
  <si>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</si>
  <si>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</si>
  <si>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</si>
  <si>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</si>
  <si>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</si>
  <si>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</si>
  <si>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</si>
  <si>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</si>
  <si>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</si>
  <si>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</si>
  <si>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</si>
  <si>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</si>
  <si>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</si>
  <si>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</si>
  <si>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</si>
  <si>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</si>
  <si>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</si>
  <si>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</si>
  <si>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</si>
  <si>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</si>
  <si>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</si>
  <si>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</si>
  <si>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</si>
  <si>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</si>
  <si>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</si>
  <si>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</si>
  <si>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</si>
  <si>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</si>
  <si>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</si>
  <si>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</si>
  <si>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</si>
  <si>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</si>
  <si>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</si>
  <si>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</si>
  <si>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</si>
  <si>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</si>
  <si>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</si>
  <si>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</si>
  <si>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</si>
  <si>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</si>
  <si>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</si>
  <si>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</si>
  <si>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</si>
  <si>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</si>
  <si>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</si>
  <si>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</si>
  <si>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</si>
  <si>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</si>
  <si>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</si>
  <si>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</si>
  <si>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</si>
  <si>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</si>
  <si>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</si>
  <si>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</si>
  <si>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</si>
  <si>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</si>
  <si>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</si>
  <si>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</si>
  <si>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</si>
  <si>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</si>
  <si>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</si>
  <si>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</si>
  <si>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</si>
  <si>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</si>
  <si>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</si>
  <si>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</si>
  <si>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</si>
  <si>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</si>
  <si>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</si>
  <si>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</si>
  <si>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</si>
  <si>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</si>
  <si>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</si>
  <si>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</si>
  <si>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</si>
  <si>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</si>
  <si>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</si>
  <si>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</si>
  <si>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</si>
  <si>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</si>
  <si>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</si>
  <si>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</si>
  <si>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</si>
  <si>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</si>
  <si>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</si>
  <si>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</si>
  <si>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</si>
  <si>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</si>
  <si>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</si>
  <si>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</si>
  <si>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</si>
  <si>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</si>
  <si>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</si>
  <si>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</si>
  <si>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</si>
  <si>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</si>
  <si>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</si>
  <si>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</si>
  <si>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</si>
  <si>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</si>
  <si>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</si>
  <si>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</si>
  <si>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</si>
  <si>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</si>
  <si>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</si>
  <si>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</si>
  <si>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</si>
  <si>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</si>
  <si>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</si>
  <si>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</si>
  <si>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</si>
  <si>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</si>
  <si>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</si>
  <si>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</si>
  <si>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</si>
  <si>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</si>
  <si>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</si>
  <si>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</si>
  <si>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</si>
  <si>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</si>
  <si>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</si>
  <si>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</si>
  <si>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</si>
  <si>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</si>
  <si>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</si>
  <si>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</si>
  <si>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</si>
  <si>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</si>
  <si>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</si>
  <si>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</si>
  <si>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</si>
  <si>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</si>
  <si>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</si>
  <si>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</si>
  <si>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</si>
  <si>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</si>
  <si>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</si>
  <si>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</si>
  <si>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</si>
  <si>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</si>
  <si>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</si>
  <si>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</si>
  <si>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</si>
  <si>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</si>
  <si>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</si>
  <si>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</si>
  <si>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</si>
  <si>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</si>
  <si>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</si>
  <si>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</si>
  <si>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</si>
  <si>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</si>
  <si>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</si>
  <si>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</si>
  <si>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</si>
  <si>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</si>
  <si>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</si>
  <si>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</si>
  <si>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</si>
  <si>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</si>
  <si>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</si>
  <si>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</si>
  <si>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</si>
  <si>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</si>
  <si>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</si>
  <si>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</si>
  <si>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</si>
  <si>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</si>
  <si>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</si>
  <si>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</si>
  <si>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</si>
  <si>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</si>
  <si>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</si>
  <si>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</si>
  <si>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</si>
  <si>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</si>
  <si>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</si>
  <si>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</si>
  <si>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</si>
  <si>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</si>
  <si>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</si>
  <si>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</si>
  <si>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</si>
  <si>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</si>
  <si>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</si>
  <si>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</si>
  <si>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</si>
  <si>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</si>
  <si>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</si>
  <si>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</si>
  <si>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</si>
  <si>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</si>
  <si>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</si>
  <si>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</si>
  <si>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</si>
  <si>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</si>
  <si>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</si>
  <si>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</si>
  <si>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</si>
  <si>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</si>
  <si>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</si>
  <si>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</si>
  <si>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</si>
  <si>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</si>
  <si>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</si>
  <si>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</si>
  <si>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</si>
  <si>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</si>
  <si>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</si>
  <si>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</si>
  <si>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</si>
  <si>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</si>
  <si>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</si>
  <si>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</si>
  <si>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</si>
  <si>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</si>
  <si>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</si>
  <si>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</si>
  <si>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</si>
  <si>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</si>
  <si>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</si>
  <si>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</si>
  <si>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</si>
  <si>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</si>
  <si>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</si>
  <si>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</si>
  <si>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</si>
  <si>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</si>
  <si>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</si>
  <si>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</si>
  <si>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</si>
  <si>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</si>
  <si>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</si>
  <si>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</si>
  <si>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</si>
  <si>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</si>
  <si>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</si>
  <si>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</si>
  <si>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</si>
  <si>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</si>
  <si>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</si>
  <si>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</si>
  <si>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</si>
  <si>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</si>
  <si>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</si>
  <si>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</si>
  <si>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</si>
  <si>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</si>
  <si>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</si>
  <si>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</si>
  <si>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</si>
  <si>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</si>
  <si>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</si>
  <si>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</si>
  <si>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</si>
  <si>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</si>
  <si>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</si>
  <si>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</si>
  <si>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</si>
  <si>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</si>
  <si>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</si>
  <si>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</si>
  <si>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</si>
  <si>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</si>
  <si>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</si>
  <si>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</si>
  <si>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</si>
  <si>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</si>
  <si>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</si>
  <si>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</si>
  <si>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</si>
  <si>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</si>
  <si>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</si>
  <si>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</si>
  <si>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</si>
  <si>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</si>
  <si>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</si>
  <si>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</si>
  <si>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</si>
  <si>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</si>
  <si>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</si>
  <si>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</si>
  <si>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</si>
  <si>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</si>
  <si>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</si>
  <si>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</si>
  <si>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</si>
  <si>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</si>
  <si>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</si>
  <si>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</si>
  <si>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</si>
  <si>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</si>
  <si>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</si>
  <si>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</si>
  <si>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</si>
  <si>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</si>
  <si>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</si>
  <si>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</si>
  <si>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</si>
  <si>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</si>
  <si>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</si>
  <si>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</si>
  <si>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</si>
  <si>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</si>
  <si>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</si>
  <si>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</si>
  <si>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</si>
  <si>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</si>
  <si>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</si>
  <si>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</si>
  <si>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</si>
  <si>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</si>
  <si>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</si>
  <si>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</si>
  <si>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</si>
  <si>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</si>
  <si>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</si>
  <si>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</si>
  <si>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</si>
  <si>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</si>
  <si>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</si>
  <si>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</si>
  <si>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</si>
  <si>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</si>
  <si>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</si>
  <si>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</si>
  <si>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</si>
  <si>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</si>
  <si>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</si>
  <si>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</si>
  <si>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</si>
  <si>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</si>
  <si>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</si>
  <si>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</si>
  <si>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</si>
  <si>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</si>
  <si>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</si>
  <si>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</si>
  <si>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</si>
  <si>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</si>
  <si>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</si>
  <si>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</si>
  <si>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</si>
  <si>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</si>
  <si>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</si>
  <si>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</si>
  <si>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</si>
  <si>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</si>
  <si>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</si>
  <si>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</si>
  <si>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</si>
  <si>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</si>
  <si>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</si>
  <si>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</si>
  <si>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</si>
  <si>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</si>
  <si>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</si>
  <si>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</si>
  <si>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</si>
  <si>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</si>
  <si>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</si>
  <si>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</si>
  <si>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</si>
  <si>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</si>
  <si>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</si>
  <si>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</si>
  <si>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</si>
  <si>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</si>
  <si>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</si>
  <si>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</si>
  <si>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</si>
  <si>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</si>
  <si>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</si>
  <si>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</si>
  <si>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</si>
  <si>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</si>
  <si>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</si>
  <si>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</si>
  <si>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</si>
  <si>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</si>
  <si>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</si>
  <si>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</si>
  <si>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</si>
  <si>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</si>
  <si>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</si>
  <si>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</si>
  <si>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</si>
  <si>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</si>
  <si>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</si>
  <si>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</si>
  <si>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</si>
  <si>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</si>
  <si>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</si>
  <si>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</si>
  <si>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</si>
  <si>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</si>
  <si>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</si>
  <si>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</si>
  <si>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</si>
  <si>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</si>
  <si>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</si>
  <si>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</si>
  <si>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</si>
  <si>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</si>
  <si>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</si>
  <si>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</si>
  <si>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</si>
  <si>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</si>
  <si>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</si>
  <si>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</si>
  <si>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</si>
  <si>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</si>
  <si>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</si>
  <si>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</si>
  <si>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</si>
  <si>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</si>
  <si>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</si>
  <si>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</si>
  <si>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</si>
  <si>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</si>
  <si>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</si>
  <si>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</si>
  <si>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</si>
  <si>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</si>
  <si>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</si>
  <si>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</si>
  <si>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</si>
  <si>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</si>
  <si>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</si>
  <si>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</si>
  <si>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</si>
  <si>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</si>
  <si>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</si>
  <si>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</si>
  <si>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</si>
  <si>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</si>
  <si>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</si>
  <si>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</si>
  <si>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</si>
  <si>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</si>
  <si>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</si>
  <si>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</si>
  <si>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</si>
  <si>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</si>
  <si>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</si>
  <si>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</si>
  <si>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</si>
  <si>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</si>
  <si>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</si>
  <si>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</si>
  <si>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</si>
  <si>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</si>
  <si>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</si>
  <si>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</si>
  <si>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</si>
  <si>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</si>
  <si>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</si>
  <si>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</si>
  <si>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</si>
  <si>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</si>
  <si>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</si>
  <si>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</si>
  <si>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</si>
  <si>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</si>
  <si>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</si>
  <si>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</si>
  <si>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</si>
  <si>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</si>
  <si>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</si>
  <si>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</si>
  <si>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</si>
  <si>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</si>
  <si>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</si>
  <si>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</si>
  <si>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</si>
  <si>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</si>
  <si>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</si>
  <si>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</si>
  <si>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</si>
  <si>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</si>
  <si>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</si>
  <si>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</si>
  <si>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</si>
  <si>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</si>
  <si>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</si>
  <si>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</si>
  <si>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</si>
  <si>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</si>
  <si>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</si>
  <si>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</si>
  <si>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</si>
  <si>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</si>
  <si>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</si>
  <si>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</si>
  <si>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</si>
  <si>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</si>
  <si>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</si>
  <si>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</si>
  <si>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</si>
  <si>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</si>
  <si>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</si>
  <si>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</si>
  <si>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</si>
  <si>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</si>
  <si>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</si>
  <si>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</si>
  <si>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</si>
  <si>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</si>
  <si>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</si>
  <si>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</si>
  <si>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</si>
  <si>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</si>
  <si>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</si>
  <si>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</si>
  <si>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</si>
  <si>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</si>
  <si>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</si>
  <si>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</si>
  <si>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</si>
  <si>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</si>
  <si>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</si>
  <si>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</si>
  <si>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</si>
  <si>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</si>
  <si>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</si>
  <si>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</si>
  <si>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</si>
  <si>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</si>
  <si>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</si>
  <si>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</si>
  <si>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</si>
  <si>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</si>
  <si>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</si>
  <si>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</si>
  <si>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</si>
  <si>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</si>
  <si>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</si>
  <si>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</si>
  <si>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</si>
  <si>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</si>
  <si>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</si>
  <si>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</si>
  <si>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</si>
  <si>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</si>
  <si>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</si>
  <si>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</si>
  <si>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</si>
  <si>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</si>
  <si>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</si>
  <si>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</si>
  <si>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</si>
  <si>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</si>
  <si>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</si>
  <si>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</si>
  <si>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</si>
  <si>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</si>
  <si>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</si>
  <si>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</si>
  <si>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</si>
  <si>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</si>
  <si>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</si>
  <si>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</si>
  <si>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</si>
  <si>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</si>
  <si>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</si>
  <si>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</si>
  <si>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</si>
  <si>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</si>
  <si>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</si>
  <si>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</si>
  <si>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</si>
  <si>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</si>
  <si>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</si>
  <si>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</si>
  <si>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</si>
  <si>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</si>
  <si>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</si>
  <si>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</si>
  <si>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</si>
  <si>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</si>
  <si>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</si>
  <si>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</si>
  <si>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</si>
  <si>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</si>
  <si>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</si>
  <si>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</si>
  <si>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</si>
  <si>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</si>
  <si>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</si>
  <si>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</si>
  <si>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</si>
  <si>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</si>
  <si>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</si>
  <si>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</si>
  <si>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</si>
  <si>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</si>
  <si>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</si>
  <si>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</si>
  <si>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</si>
  <si>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</si>
  <si>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</si>
  <si>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</si>
  <si>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</si>
  <si>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</si>
  <si>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</si>
  <si>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</si>
  <si>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</si>
  <si>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</si>
  <si>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</si>
  <si>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</si>
  <si>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</si>
  <si>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</si>
  <si>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</si>
  <si>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</si>
  <si>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</si>
  <si>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</si>
  <si>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</si>
  <si>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</si>
  <si>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</si>
  <si>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</si>
  <si>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</si>
  <si>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</si>
  <si>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</si>
  <si>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</si>
  <si>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</si>
  <si>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</si>
  <si>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</si>
  <si>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</si>
  <si>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</si>
  <si>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</si>
  <si>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</si>
  <si>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</si>
  <si>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</si>
  <si>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</si>
  <si>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</si>
  <si>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</si>
  <si>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</si>
  <si>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</si>
  <si>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</si>
  <si>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</si>
  <si>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</si>
  <si>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</si>
  <si>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</si>
  <si>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</si>
  <si>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</si>
  <si>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</si>
  <si>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</si>
  <si>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</si>
  <si>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</si>
  <si>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</si>
  <si>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</si>
  <si>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</si>
  <si>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</si>
  <si>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</si>
  <si>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</si>
  <si>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</si>
  <si>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</si>
  <si>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</si>
  <si>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</si>
  <si>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</si>
  <si>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</si>
  <si>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</si>
  <si>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</si>
  <si>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</si>
  <si>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</si>
  <si>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</si>
  <si>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</si>
  <si>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</si>
  <si>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</si>
  <si>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</si>
  <si>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</si>
  <si>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</si>
  <si>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</si>
  <si>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</si>
  <si>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</si>
  <si>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</si>
  <si>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</si>
  <si>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</si>
  <si>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</si>
  <si>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</si>
  <si>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</si>
  <si>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</si>
  <si>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</si>
  <si>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</si>
  <si>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</si>
  <si>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</si>
  <si>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</si>
  <si>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</si>
  <si>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</si>
  <si>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</si>
  <si>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</si>
  <si>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</si>
  <si>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</si>
  <si>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</si>
  <si>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</si>
  <si>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</si>
  <si>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</si>
  <si>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</si>
  <si>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</si>
  <si>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</si>
  <si>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</si>
  <si>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</si>
  <si>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</si>
  <si>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</si>
  <si>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</si>
  <si>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</si>
  <si>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</si>
  <si>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</si>
  <si>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</si>
  <si>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</si>
  <si>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</si>
  <si>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</si>
  <si>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</si>
  <si>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</si>
  <si>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</si>
  <si>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</si>
  <si>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</si>
  <si>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</si>
  <si>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</si>
  <si>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</si>
  <si>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</si>
  <si>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</si>
  <si>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</si>
  <si>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</si>
  <si>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</si>
  <si>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</si>
  <si>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</si>
  <si>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</si>
  <si>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</si>
  <si>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</si>
  <si>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</si>
  <si>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</si>
  <si>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</si>
  <si>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</si>
  <si>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</si>
  <si>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</si>
  <si>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</si>
  <si>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</si>
  <si>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</si>
  <si>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</si>
  <si>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</si>
  <si>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</si>
  <si>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</si>
  <si>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</si>
  <si>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</si>
  <si>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</si>
  <si>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</si>
  <si>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</si>
  <si>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</si>
  <si>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</si>
  <si>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</si>
  <si>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</si>
  <si>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</si>
  <si>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</si>
  <si>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</si>
  <si>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</si>
  <si>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</si>
  <si>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</si>
  <si>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</si>
  <si>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</si>
  <si>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</si>
  <si>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</si>
  <si>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</si>
  <si>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</si>
  <si>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</si>
  <si>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</si>
  <si>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</si>
  <si>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</si>
  <si>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</si>
  <si>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</si>
  <si>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</si>
  <si>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</si>
  <si>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</si>
  <si>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</si>
  <si>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</si>
  <si>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</si>
  <si>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</si>
  <si>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</si>
  <si>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</si>
  <si>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</si>
  <si>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</si>
  <si>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</si>
  <si>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</si>
  <si>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</si>
  <si>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</si>
  <si>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</si>
  <si>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</si>
  <si>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</si>
  <si>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</si>
  <si>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</si>
  <si>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</si>
  <si>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</si>
  <si>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</si>
  <si>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</si>
  <si>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</si>
  <si>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</si>
  <si>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</si>
  <si>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</si>
  <si>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</si>
  <si>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</si>
  <si>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</si>
  <si>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</si>
  <si>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</si>
  <si>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</si>
  <si>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</si>
  <si>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</si>
  <si>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</si>
  <si>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</si>
  <si>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</si>
  <si>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</si>
  <si>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</si>
  <si>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</si>
  <si>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</si>
  <si>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</si>
  <si>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</si>
  <si>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</si>
  <si>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</si>
  <si>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</si>
  <si>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</si>
  <si>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</si>
  <si>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</si>
  <si>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</si>
  <si>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</si>
  <si>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</si>
  <si>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</si>
  <si>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</si>
  <si>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</si>
  <si>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</si>
  <si>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</si>
  <si>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</si>
  <si>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</si>
  <si>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</si>
  <si>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</si>
  <si>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</si>
  <si>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</si>
  <si>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</si>
  <si>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</si>
  <si>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</si>
  <si>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</si>
  <si>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</si>
  <si>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</si>
  <si>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</si>
  <si>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</si>
  <si>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</si>
  <si>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</si>
  <si>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</si>
  <si>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</si>
  <si>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</si>
  <si>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</si>
  <si>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</si>
  <si>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</si>
  <si>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</si>
  <si>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</si>
  <si>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</si>
  <si>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</si>
  <si>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</si>
  <si>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</si>
  <si>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</si>
  <si>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</si>
  <si>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</si>
  <si>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</si>
  <si>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</si>
  <si>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</si>
  <si>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</si>
  <si>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</si>
  <si>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</si>
  <si>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</si>
  <si>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</si>
  <si>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</si>
  <si>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</si>
  <si>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</si>
  <si>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</si>
  <si>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</si>
  <si>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</si>
  <si>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</si>
  <si>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</si>
  <si>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</si>
  <si>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</si>
  <si>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</si>
  <si>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</si>
  <si>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</si>
  <si>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</si>
  <si>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</si>
  <si>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</si>
  <si>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</si>
  <si>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</si>
  <si>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</si>
  <si>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</si>
  <si>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</si>
  <si>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</si>
  <si>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</si>
  <si>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</si>
  <si>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</si>
  <si>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</si>
  <si>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</si>
  <si>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</si>
  <si>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</si>
  <si>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</si>
  <si>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</si>
  <si>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</si>
  <si>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</si>
  <si>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</si>
  <si>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</si>
  <si>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</si>
  <si>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</si>
  <si>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</si>
  <si>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</si>
  <si>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</si>
  <si>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</si>
  <si>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</si>
  <si>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</si>
  <si>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</si>
  <si>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</si>
  <si>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</si>
  <si>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</si>
  <si>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</si>
  <si>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</si>
  <si>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</si>
  <si>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</si>
  <si>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</si>
  <si>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</si>
  <si>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</si>
  <si>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</si>
  <si>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</si>
  <si>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</si>
  <si>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</si>
  <si>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</si>
  <si>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</si>
  <si>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</si>
  <si>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</si>
  <si>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</si>
  <si>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</si>
  <si>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</si>
  <si>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</si>
  <si>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</si>
  <si>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</si>
  <si>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</si>
  <si>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</si>
  <si>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</si>
  <si>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</si>
  <si>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</si>
  <si>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</si>
  <si>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</si>
  <si>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</si>
  <si>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</si>
  <si>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</si>
  <si>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</si>
  <si>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</si>
  <si>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</si>
  <si>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</si>
  <si>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</si>
  <si>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</si>
  <si>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</si>
  <si>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</si>
  <si>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</si>
  <si>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</si>
  <si>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</si>
  <si>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</si>
  <si>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</si>
  <si>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</si>
  <si>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</si>
  <si>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</si>
  <si>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</si>
  <si>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</si>
  <si>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</si>
  <si>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</si>
  <si>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</si>
  <si>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</si>
  <si>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</si>
  <si>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</si>
  <si>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</si>
  <si>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</si>
  <si>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</si>
  <si>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</si>
  <si>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</si>
  <si>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</si>
  <si>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</si>
  <si>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</si>
  <si>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</si>
  <si>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</si>
  <si>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</si>
  <si>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</si>
  <si>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</si>
  <si>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</si>
  <si>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</si>
  <si>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</si>
  <si>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</si>
  <si>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</si>
  <si>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</si>
  <si>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</si>
  <si>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</si>
  <si>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</si>
  <si>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</si>
  <si>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</si>
  <si>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</si>
  <si>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</si>
  <si>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</si>
  <si>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</si>
  <si>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</si>
  <si>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</si>
  <si>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</si>
  <si>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</si>
  <si>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</si>
  <si>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</si>
  <si>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</si>
  <si>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</si>
  <si>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</si>
  <si>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</si>
  <si>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</si>
  <si>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</si>
  <si>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</si>
  <si>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</si>
  <si>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</si>
  <si>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</si>
  <si>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</si>
  <si>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</si>
  <si>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</si>
  <si>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</si>
  <si>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</si>
  <si>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</si>
  <si>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</si>
  <si>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</si>
  <si>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</si>
  <si>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</si>
  <si>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</si>
  <si>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</si>
  <si>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</si>
  <si>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</si>
  <si>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</si>
  <si>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</si>
  <si>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</si>
  <si>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</si>
  <si>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</si>
  <si>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</si>
  <si>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</si>
  <si>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</si>
  <si>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</si>
  <si>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</si>
  <si>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</si>
  <si>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</si>
  <si>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</si>
  <si>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</si>
  <si>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</si>
  <si>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</si>
  <si>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</si>
  <si>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</si>
  <si>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</si>
  <si>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</si>
  <si>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</si>
  <si>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</si>
  <si>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</si>
  <si>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</si>
  <si>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</si>
  <si>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</si>
  <si>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</si>
  <si>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</si>
  <si>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</si>
  <si>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</si>
  <si>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</si>
  <si>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</si>
  <si>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</si>
  <si>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</si>
  <si>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</si>
  <si>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</si>
  <si>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</si>
  <si>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</si>
  <si>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</si>
  <si>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</si>
  <si>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</si>
  <si>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</si>
  <si>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</si>
  <si>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</si>
  <si>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</si>
  <si>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</si>
  <si>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</si>
  <si>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</si>
  <si>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</si>
  <si>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</si>
  <si>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</si>
  <si>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</si>
  <si>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</si>
  <si>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</si>
  <si>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</si>
  <si>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</si>
  <si>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</si>
  <si>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</si>
  <si>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</si>
  <si>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</si>
  <si>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</si>
  <si>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</si>
  <si>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</si>
  <si>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</si>
  <si>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</si>
  <si>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</si>
  <si>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</si>
  <si>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</si>
  <si>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</si>
  <si>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</si>
  <si>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</si>
  <si>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</si>
  <si>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</si>
  <si>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</si>
  <si>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</si>
  <si>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</si>
  <si>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</si>
  <si>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</si>
  <si>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</si>
  <si>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</si>
  <si>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</si>
  <si>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</si>
  <si>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</si>
  <si>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</si>
  <si>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</si>
  <si>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</si>
  <si>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</si>
  <si>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</si>
  <si>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</si>
  <si>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</si>
  <si>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</si>
  <si>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</si>
  <si>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</si>
  <si>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</si>
  <si>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</si>
  <si>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</si>
  <si>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</si>
  <si>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</si>
  <si>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</si>
  <si>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</si>
  <si>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</si>
  <si>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</si>
  <si>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</si>
  <si>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</si>
  <si>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</si>
  <si>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</si>
  <si>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</si>
  <si>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</si>
  <si>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</si>
  <si>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</si>
  <si>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</si>
  <si>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</si>
  <si>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</si>
  <si>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</si>
  <si>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</si>
  <si>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</si>
  <si>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</si>
  <si>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</si>
  <si>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</si>
  <si>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</si>
  <si>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</si>
  <si>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</si>
  <si>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</si>
  <si>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</si>
  <si>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</si>
  <si>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</si>
  <si>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</si>
  <si>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</si>
  <si>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</si>
  <si>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</si>
  <si>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</si>
  <si>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</si>
  <si>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</si>
  <si>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</si>
  <si>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</si>
  <si>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</si>
  <si>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</si>
  <si>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</si>
  <si>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</si>
  <si>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</si>
  <si>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</si>
  <si>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</si>
  <si>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</si>
  <si>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</si>
  <si>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</si>
  <si>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</si>
  <si>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</si>
  <si>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</si>
  <si>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</si>
  <si>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</si>
  <si>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</si>
  <si>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</si>
  <si>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</si>
  <si>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</si>
  <si>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</si>
  <si>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</si>
  <si>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</si>
  <si>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</si>
  <si>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</si>
  <si>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</si>
  <si>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</si>
  <si>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</si>
  <si>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</si>
  <si>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</si>
  <si>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</si>
  <si>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</si>
  <si>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</si>
  <si>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</si>
  <si>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</si>
  <si>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</si>
  <si>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</si>
  <si>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</si>
  <si>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</si>
  <si>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</si>
  <si>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</si>
  <si>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</si>
  <si>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</si>
  <si>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</si>
  <si>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</si>
  <si>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</si>
  <si>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</si>
  <si>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</si>
  <si>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</si>
  <si>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</si>
  <si>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</si>
  <si>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</si>
  <si>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</si>
  <si>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</si>
  <si>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</si>
  <si>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</si>
  <si>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</si>
  <si>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</si>
  <si>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</si>
  <si>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</si>
  <si>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</si>
  <si>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</si>
  <si>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</si>
  <si>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</si>
  <si>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</si>
  <si>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</si>
  <si>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</si>
  <si>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</si>
  <si>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</si>
  <si>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</si>
  <si>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</si>
  <si>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</si>
  <si>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</si>
  <si>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</si>
  <si>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</si>
  <si>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</si>
  <si>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</si>
  <si>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</si>
  <si>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</si>
  <si>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</si>
  <si>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</si>
  <si>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</si>
  <si>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</si>
  <si>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</si>
  <si>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</si>
  <si>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</si>
  <si>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</si>
  <si>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</si>
  <si>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</si>
  <si>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</si>
  <si>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</si>
  <si>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</si>
  <si>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</si>
  <si>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</si>
  <si>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</si>
  <si>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</si>
  <si>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</si>
  <si>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</si>
  <si>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</si>
  <si>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</si>
  <si>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</si>
  <si>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</si>
  <si>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</si>
  <si>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</si>
  <si>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</si>
  <si>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</si>
  <si>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</si>
  <si>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</si>
  <si>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</si>
  <si>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</si>
  <si>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</si>
  <si>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</si>
  <si>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</si>
  <si>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</si>
  <si>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</si>
  <si>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</si>
  <si>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</si>
  <si>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</si>
  <si>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</si>
  <si>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</si>
  <si>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</si>
  <si>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</si>
  <si>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</si>
  <si>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</si>
  <si>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</si>
  <si>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</si>
  <si>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</si>
  <si>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</si>
  <si>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</si>
  <si>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</si>
  <si>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</si>
  <si>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</si>
  <si>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</si>
  <si>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</si>
  <si>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</si>
  <si>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</si>
  <si>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</si>
  <si>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</si>
  <si>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</si>
  <si>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</si>
  <si>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</si>
  <si>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</si>
  <si>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</si>
  <si>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</si>
  <si>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</si>
  <si>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</si>
  <si>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</si>
  <si>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</si>
  <si>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</si>
  <si>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</si>
  <si>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</si>
  <si>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</si>
  <si>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</si>
  <si>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</si>
  <si>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</si>
  <si>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</si>
  <si>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</si>
  <si>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</si>
  <si>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</si>
  <si>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</si>
  <si>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</si>
  <si>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</si>
  <si>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</si>
  <si>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</si>
  <si>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</si>
  <si>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</si>
  <si>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</si>
  <si>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</si>
  <si>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</si>
  <si>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</si>
  <si>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</si>
  <si>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</si>
  <si>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</si>
  <si>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</si>
  <si>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</si>
  <si>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</si>
  <si>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</si>
  <si>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</si>
  <si>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</si>
  <si>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</si>
  <si>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</si>
  <si>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</si>
  <si>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</si>
  <si>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</si>
  <si>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</si>
  <si>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</si>
  <si>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</si>
  <si>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</si>
  <si>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</si>
  <si>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</si>
  <si>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</si>
  <si>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</si>
  <si>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</si>
  <si>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</si>
  <si>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</si>
  <si>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</si>
  <si>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</si>
  <si>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</si>
  <si>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</si>
  <si>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</si>
  <si>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</si>
  <si>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</si>
  <si>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</si>
  <si>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</si>
  <si>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</si>
  <si>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</si>
  <si>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</si>
  <si>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</si>
  <si>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</si>
  <si>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</si>
  <si>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</si>
  <si>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</si>
  <si>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</si>
  <si>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</si>
  <si>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</si>
  <si>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</si>
  <si>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</si>
  <si>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</si>
  <si>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</si>
  <si>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</si>
  <si>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</si>
  <si>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</si>
  <si>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</si>
  <si>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</si>
  <si>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</si>
  <si>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</si>
  <si>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</si>
  <si>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</si>
  <si>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</si>
  <si>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</si>
  <si>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</si>
  <si>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</si>
  <si>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</si>
  <si>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</si>
  <si>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</si>
  <si>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</si>
  <si>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</si>
  <si>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</si>
  <si>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</si>
  <si>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</si>
  <si>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</si>
  <si>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</si>
  <si>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</si>
  <si>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</si>
  <si>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</si>
  <si>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</si>
  <si>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</si>
  <si>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</si>
  <si>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</si>
  <si>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</si>
  <si>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</si>
  <si>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</si>
  <si>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</si>
  <si>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</si>
  <si>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</si>
  <si>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</si>
  <si>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</si>
  <si>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</si>
  <si>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</si>
  <si>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</si>
  <si>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</si>
  <si>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</si>
  <si>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</si>
  <si>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</si>
  <si>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</si>
  <si>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</si>
  <si>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</si>
  <si>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</si>
  <si>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</si>
  <si>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</si>
  <si>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</si>
  <si>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</si>
  <si>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</si>
  <si>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</si>
  <si>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</si>
  <si>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</si>
  <si>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</si>
  <si>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</si>
  <si>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</si>
  <si>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</si>
  <si>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</si>
  <si>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</si>
  <si>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</si>
  <si>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</si>
  <si>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</si>
  <si>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</si>
  <si>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</si>
  <si>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</si>
  <si>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</si>
  <si>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</si>
  <si>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</si>
  <si>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</si>
  <si>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</si>
  <si>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</si>
  <si>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</si>
  <si>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</si>
  <si>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</si>
  <si>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</si>
  <si>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</si>
  <si>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</si>
  <si>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</si>
  <si>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</si>
  <si>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</si>
  <si>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</si>
  <si>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</si>
  <si>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</si>
  <si>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</si>
  <si>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</si>
  <si>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</si>
  <si>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</si>
  <si>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</si>
  <si>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</si>
  <si>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</si>
  <si>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</si>
  <si>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</si>
  <si>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</si>
  <si>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</si>
  <si>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</si>
  <si>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</si>
  <si>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</si>
  <si>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</si>
  <si>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</si>
  <si>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</si>
  <si>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</si>
  <si>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</si>
  <si>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</si>
  <si>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</si>
  <si>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</si>
  <si>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</si>
  <si>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</si>
  <si>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</si>
  <si>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</si>
  <si>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</si>
  <si>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</si>
  <si>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</si>
  <si>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</si>
  <si>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</si>
  <si>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</si>
  <si>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</si>
  <si>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</si>
  <si>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</si>
  <si>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</si>
  <si>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</si>
  <si>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</si>
  <si>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</si>
  <si>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</si>
  <si>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</si>
  <si>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</si>
  <si>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</si>
  <si>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</si>
  <si>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</si>
  <si>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</si>
  <si>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</si>
  <si>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</si>
  <si>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</si>
  <si>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</si>
  <si>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</si>
  <si>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</si>
  <si>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</si>
  <si>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</si>
  <si>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</si>
  <si>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</si>
  <si>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</si>
  <si>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</si>
  <si>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</si>
  <si>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</si>
  <si>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</si>
  <si>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</si>
  <si>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</si>
  <si>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</si>
  <si>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</si>
  <si>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</si>
  <si>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</si>
  <si>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</si>
  <si>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</si>
  <si>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</si>
  <si>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</si>
  <si>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</si>
  <si>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</si>
  <si>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</si>
  <si>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</si>
  <si>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</si>
  <si>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</si>
  <si>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</si>
  <si>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</si>
  <si>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</si>
  <si>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</si>
  <si>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</si>
  <si>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</si>
  <si>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</si>
  <si>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</si>
  <si>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</si>
  <si>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</si>
  <si>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</si>
  <si>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</si>
  <si>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</si>
  <si>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</si>
  <si>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</si>
  <si>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</si>
  <si>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</si>
  <si>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</si>
  <si>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</si>
  <si>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</si>
  <si>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</si>
  <si>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</si>
  <si>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</si>
  <si>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</si>
  <si>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</si>
  <si>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</si>
  <si>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</si>
  <si>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</si>
  <si>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</si>
  <si>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</si>
  <si>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</si>
  <si>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</si>
  <si>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</si>
  <si>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</si>
  <si>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</si>
  <si>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</si>
  <si>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</si>
  <si>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</si>
  <si>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</si>
  <si>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</si>
  <si>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</si>
  <si>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</si>
  <si>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</si>
  <si>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</si>
  <si>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</si>
  <si>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</si>
  <si>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</si>
  <si>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</si>
  <si>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</si>
  <si>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</si>
  <si>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</si>
  <si>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</si>
  <si>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</si>
  <si>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</si>
  <si>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</si>
  <si>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</si>
  <si>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</si>
  <si>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</si>
  <si>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</si>
  <si>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</si>
  <si>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</si>
  <si>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</si>
  <si>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</si>
  <si>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</si>
  <si>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</si>
  <si>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</si>
  <si>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</si>
  <si>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</si>
  <si>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</si>
  <si>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</si>
  <si>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</si>
  <si>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</si>
  <si>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</si>
  <si>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</si>
  <si>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</si>
  <si>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</si>
  <si>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</si>
  <si>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</si>
  <si>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</si>
  <si>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</si>
  <si>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</si>
  <si>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</si>
  <si>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</si>
  <si>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</si>
  <si>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</si>
  <si>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</si>
  <si>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</si>
  <si>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</si>
  <si>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</si>
  <si>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</si>
  <si>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</si>
  <si>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</si>
  <si>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</si>
  <si>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</si>
  <si>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</si>
  <si>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</si>
  <si>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</si>
  <si>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</si>
  <si>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</si>
  <si>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</si>
  <si>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</si>
  <si>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</si>
  <si>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</si>
  <si>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</si>
  <si>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</si>
  <si>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</si>
  <si>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</si>
  <si>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</si>
  <si>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</si>
  <si>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</si>
  <si>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</si>
  <si>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</si>
  <si>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</si>
  <si>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</si>
  <si>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</si>
  <si>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</si>
  <si>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</si>
  <si>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</si>
  <si>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</si>
  <si>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</si>
  <si>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</si>
  <si>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</si>
  <si>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</si>
  <si>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</si>
  <si>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</si>
  <si>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</si>
  <si>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</si>
  <si>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</si>
  <si>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</si>
  <si>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</si>
  <si>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</si>
  <si>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</si>
  <si>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</si>
  <si>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</si>
  <si>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</si>
  <si>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</si>
  <si>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</si>
  <si>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</si>
  <si>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</si>
  <si>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</si>
  <si>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</si>
  <si>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</si>
  <si>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</si>
  <si>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</si>
  <si>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</si>
  <si>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</si>
  <si>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</si>
  <si>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</si>
  <si>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</si>
  <si>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</si>
  <si>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</si>
  <si>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</si>
  <si>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</si>
  <si>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</si>
  <si>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</si>
  <si>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</si>
  <si>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</si>
  <si>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</si>
  <si>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</si>
  <si>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</si>
  <si>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</si>
  <si>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</si>
  <si>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</si>
  <si>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</si>
  <si>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</si>
  <si>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</si>
  <si>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</si>
  <si>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</si>
  <si>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</si>
  <si>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</si>
  <si>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</si>
  <si>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</si>
  <si>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</si>
  <si>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</si>
  <si>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</si>
  <si>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</si>
  <si>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</si>
  <si>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</si>
  <si>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</si>
  <si>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</si>
  <si>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</si>
  <si>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</si>
  <si>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</si>
  <si>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</si>
  <si>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</si>
  <si>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</si>
  <si>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</si>
  <si>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</si>
  <si>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</si>
  <si>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</si>
  <si>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</si>
  <si>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</si>
  <si>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</si>
  <si>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</si>
  <si>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</si>
  <si>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</si>
  <si>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</si>
  <si>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</si>
  <si>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</si>
  <si>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</si>
  <si>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</si>
  <si>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</si>
  <si>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</si>
  <si>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</si>
  <si>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</si>
  <si>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</si>
  <si>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</si>
  <si>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</si>
  <si>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</si>
  <si>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</si>
  <si>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</si>
  <si>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</si>
  <si>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</si>
  <si>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</si>
  <si>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</si>
  <si>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</si>
  <si>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</si>
  <si>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</si>
  <si>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</si>
  <si>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</si>
  <si>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</si>
  <si>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</si>
  <si>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</si>
  <si>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</si>
  <si>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</si>
  <si>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</si>
  <si>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</si>
  <si>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</si>
  <si>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</si>
  <si>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</si>
  <si>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</si>
  <si>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</si>
  <si>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</si>
  <si>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</si>
  <si>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</si>
  <si>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</si>
  <si>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</si>
  <si>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</si>
  <si>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</si>
  <si>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</si>
  <si>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</si>
  <si>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</si>
  <si>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</si>
  <si>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</si>
  <si>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</si>
  <si>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</si>
  <si>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</si>
  <si>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</si>
  <si>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</si>
  <si>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</si>
  <si>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</si>
  <si>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</si>
  <si>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</si>
  <si>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</si>
  <si>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</si>
  <si>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</si>
  <si>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</si>
  <si>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</si>
  <si>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</si>
  <si>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</si>
  <si>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</si>
  <si>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</si>
  <si>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</si>
  <si>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</si>
  <si>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</si>
  <si>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</si>
  <si>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</si>
  <si>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</si>
  <si>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</si>
  <si>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</si>
  <si>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</si>
  <si>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</si>
  <si>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</si>
  <si>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</si>
  <si>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</si>
  <si>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</si>
  <si>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</si>
  <si>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</si>
  <si>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</si>
  <si>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</si>
  <si>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</si>
  <si>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</si>
  <si>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</si>
  <si>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</si>
  <si>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</si>
  <si>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</si>
  <si>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</si>
  <si>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</si>
  <si>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</si>
  <si>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</si>
  <si>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</si>
  <si>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</si>
  <si>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</si>
  <si>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</si>
  <si>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</si>
  <si>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</si>
  <si>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</si>
  <si>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</si>
  <si>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</si>
  <si>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</si>
  <si>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</si>
  <si>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</si>
  <si>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</si>
  <si>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</si>
  <si>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</si>
  <si>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</si>
  <si>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</si>
  <si>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</si>
  <si>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</si>
  <si>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</si>
  <si>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</si>
  <si>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</si>
  <si>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</si>
  <si>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</si>
  <si>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</si>
  <si>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</si>
  <si>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</si>
  <si>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</si>
  <si>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</si>
  <si>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</si>
  <si>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</si>
  <si>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</si>
  <si>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</si>
  <si>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</si>
  <si>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</si>
  <si>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</si>
  <si>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</si>
  <si>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</si>
  <si>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</si>
  <si>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</si>
  <si>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</si>
  <si>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</si>
  <si>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</si>
  <si>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</si>
  <si>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</si>
  <si>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</si>
  <si>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</si>
  <si>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</si>
  <si>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</si>
  <si>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</si>
  <si>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</si>
  <si>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</si>
  <si>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</si>
  <si>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</si>
  <si>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</si>
  <si>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</si>
  <si>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</si>
  <si>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</si>
  <si>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</si>
  <si>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</si>
  <si>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</si>
  <si>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</si>
  <si>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</si>
  <si>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</si>
  <si>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</si>
  <si>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</si>
  <si>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</si>
  <si>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</si>
  <si>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</si>
  <si>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</si>
  <si>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</si>
  <si>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</si>
  <si>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</si>
  <si>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</si>
  <si>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</si>
  <si>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</si>
  <si>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</si>
  <si>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</si>
  <si>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</si>
  <si>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</si>
  <si>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</si>
  <si>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</si>
  <si>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</si>
  <si>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</si>
  <si>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</si>
  <si>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</si>
  <si>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</si>
  <si>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</si>
  <si>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</si>
  <si>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</si>
  <si>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</si>
  <si>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</si>
  <si>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</si>
  <si>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</si>
  <si>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</si>
  <si>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</si>
  <si>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</si>
  <si>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</si>
  <si>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</si>
  <si>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</si>
  <si>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</si>
  <si>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</si>
  <si>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</si>
  <si>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</si>
  <si>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</si>
  <si>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</si>
  <si>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</si>
  <si>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</si>
  <si>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</si>
  <si>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</si>
  <si>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</si>
  <si>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</si>
  <si>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</si>
  <si>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</si>
  <si>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</si>
  <si>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</si>
  <si>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</si>
  <si>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</si>
  <si>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</si>
  <si>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</si>
  <si>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</si>
  <si>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</si>
  <si>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</si>
  <si>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</si>
  <si>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</si>
  <si>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</si>
  <si>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</si>
  <si>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</si>
  <si>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</si>
  <si>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</si>
  <si>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</si>
  <si>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</si>
  <si>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</si>
  <si>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</si>
  <si>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</si>
  <si>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</si>
  <si>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</si>
  <si>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</si>
  <si>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</si>
  <si>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</si>
  <si>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</si>
  <si>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</si>
  <si>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</si>
  <si>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</si>
  <si>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</si>
  <si>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</si>
  <si>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</si>
  <si>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</si>
  <si>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</si>
  <si>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</si>
  <si>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</si>
  <si>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</si>
  <si>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</si>
  <si>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</si>
  <si>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</si>
  <si>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</si>
  <si>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</si>
  <si>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</si>
  <si>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</si>
  <si>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</si>
  <si>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</si>
  <si>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</si>
  <si>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</si>
  <si>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</si>
  <si>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</si>
  <si>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</si>
  <si>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</si>
  <si>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</si>
  <si>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</si>
  <si>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</si>
  <si>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</si>
  <si>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</si>
  <si>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</si>
  <si>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</si>
  <si>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</si>
  <si>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</si>
  <si>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</si>
  <si>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</si>
  <si>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</si>
  <si>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</si>
  <si>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</si>
  <si>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</si>
  <si>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</si>
  <si>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</si>
  <si>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</si>
  <si>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</si>
  <si>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</si>
  <si>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</si>
  <si>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</si>
  <si>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</si>
  <si>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</si>
  <si>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</si>
  <si>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</si>
  <si>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</si>
  <si>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</si>
  <si>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</si>
  <si>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</si>
  <si>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</si>
  <si>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</si>
  <si>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</si>
  <si>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</si>
  <si>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</si>
  <si>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</si>
  <si>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</si>
  <si>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</si>
  <si>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</si>
  <si>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</si>
  <si>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</si>
  <si>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</si>
  <si>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</si>
  <si>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</si>
  <si>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</si>
  <si>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</si>
  <si>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</si>
  <si>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</si>
  <si>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</si>
  <si>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</si>
  <si>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</si>
  <si>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</si>
  <si>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</si>
  <si>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</si>
  <si>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</si>
  <si>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</si>
  <si>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</si>
  <si>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</si>
  <si>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</si>
  <si>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</si>
  <si>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</si>
  <si>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</si>
  <si>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</si>
  <si>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</si>
  <si>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</si>
  <si>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</si>
  <si>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</si>
  <si>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</si>
  <si>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</si>
  <si>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</si>
  <si>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</si>
  <si>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</si>
  <si>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</si>
  <si>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</si>
  <si>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</si>
  <si>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</si>
  <si>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</si>
  <si>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</si>
  <si>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</si>
  <si>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</si>
  <si>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</si>
  <si>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</si>
  <si>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</si>
  <si>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</si>
  <si>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</si>
  <si>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</si>
  <si>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</si>
  <si>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</si>
  <si>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</si>
  <si>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</si>
  <si>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</si>
  <si>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</si>
  <si>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</si>
  <si>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</si>
  <si>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</si>
  <si>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</si>
  <si>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</si>
  <si>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</si>
  <si>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</si>
  <si>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</si>
  <si>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</si>
  <si>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</si>
  <si>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</si>
  <si>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</si>
  <si>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</si>
  <si>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</si>
  <si>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</si>
  <si>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</si>
  <si>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</si>
  <si>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</si>
  <si>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</si>
  <si>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</si>
  <si>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</si>
  <si>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</si>
  <si>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</si>
  <si>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</si>
  <si>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</si>
  <si>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</si>
  <si>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</si>
  <si>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</si>
  <si>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</si>
  <si>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</si>
  <si>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</si>
  <si>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</si>
  <si>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</si>
  <si>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</si>
  <si>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</si>
  <si>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</si>
  <si>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</si>
  <si>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</si>
  <si>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</si>
  <si>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</si>
  <si>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</si>
  <si>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</si>
  <si>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</si>
  <si>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</si>
  <si>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</si>
  <si>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</si>
  <si>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</si>
  <si>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</si>
  <si>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</si>
  <si>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</si>
  <si>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</si>
  <si>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</si>
  <si>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</si>
  <si>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</si>
  <si>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</si>
  <si>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</si>
  <si>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</si>
  <si>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</si>
  <si>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</si>
  <si>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</si>
  <si>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</si>
  <si>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</si>
  <si>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</si>
  <si>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</si>
  <si>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</si>
  <si>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</si>
  <si>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</si>
  <si>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</si>
  <si>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</si>
  <si>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</si>
  <si>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</si>
  <si>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</si>
  <si>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</si>
  <si>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</si>
  <si>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</si>
  <si>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</si>
  <si>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</si>
  <si>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</si>
  <si>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</si>
  <si>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</si>
  <si>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</si>
  <si>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</si>
  <si>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</si>
  <si>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</si>
  <si>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</si>
  <si>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</si>
  <si>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</si>
  <si>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</si>
  <si>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</si>
  <si>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</si>
  <si>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</si>
  <si>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</si>
  <si>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</si>
  <si>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</si>
  <si>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</si>
  <si>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</si>
  <si>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</si>
  <si>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</si>
  <si>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</si>
  <si>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</si>
  <si>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</si>
  <si>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</si>
  <si>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</si>
  <si>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</si>
  <si>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</si>
  <si>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</si>
  <si>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</si>
  <si>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</si>
  <si>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</si>
  <si>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</si>
  <si>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</si>
  <si>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</si>
  <si>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</si>
  <si>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</si>
  <si>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</si>
  <si>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</si>
  <si>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</si>
  <si>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</si>
  <si>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</si>
  <si>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</si>
  <si>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</si>
  <si>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</si>
  <si>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</si>
  <si>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</si>
  <si>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</si>
  <si>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</si>
  <si>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</si>
  <si>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</si>
  <si>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</si>
  <si>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</si>
  <si>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</si>
  <si>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</si>
  <si>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</si>
  <si>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</si>
  <si>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</si>
  <si>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</si>
  <si>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</si>
  <si>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</si>
  <si>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</si>
  <si>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</si>
  <si>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</si>
  <si>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</si>
  <si>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</si>
  <si>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</si>
  <si>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</si>
  <si>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</si>
  <si>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</si>
  <si>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</si>
  <si>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</si>
  <si>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</si>
  <si>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</si>
  <si>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</si>
  <si>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</si>
  <si>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</si>
  <si>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</si>
  <si>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</si>
  <si>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</si>
  <si>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</si>
  <si>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</si>
  <si>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</si>
  <si>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</si>
  <si>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</si>
  <si>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</si>
  <si>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</si>
  <si>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</si>
  <si>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</si>
  <si>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</si>
  <si>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</si>
  <si>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</si>
  <si>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</si>
  <si>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</si>
  <si>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</si>
  <si>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</si>
  <si>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</si>
  <si>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</si>
  <si>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</si>
  <si>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</si>
  <si>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</si>
  <si>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</si>
  <si>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</si>
  <si>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</si>
  <si>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</si>
  <si>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</si>
  <si>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</si>
  <si>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</si>
  <si>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</si>
  <si>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</si>
  <si>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</si>
  <si>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</si>
  <si>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</si>
  <si>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</si>
  <si>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</si>
  <si>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</si>
  <si>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</si>
  <si>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</si>
  <si>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</si>
  <si>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</si>
  <si>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</si>
  <si>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</si>
  <si>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</si>
  <si>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</si>
  <si>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</si>
  <si>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</si>
  <si>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</si>
  <si>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</si>
  <si>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</si>
  <si>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</si>
  <si>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</si>
  <si>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</si>
  <si>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</si>
  <si>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</si>
  <si>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</si>
  <si>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</si>
  <si>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</si>
  <si>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</si>
  <si>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</si>
  <si>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</si>
  <si>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</si>
  <si>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</si>
  <si>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</si>
  <si>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</si>
  <si>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</si>
  <si>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</si>
  <si>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</si>
  <si>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</si>
  <si>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</si>
  <si>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</si>
  <si>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</si>
  <si>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</si>
  <si>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</si>
  <si>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</si>
  <si>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</si>
  <si>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</si>
  <si>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</si>
  <si>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</si>
  <si>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</si>
  <si>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</si>
  <si>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</si>
  <si>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</si>
  <si>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</si>
  <si>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</si>
  <si>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</si>
  <si>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</si>
  <si>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</si>
  <si>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</si>
  <si>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</si>
  <si>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</si>
  <si>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</si>
  <si>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</si>
  <si>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</si>
  <si>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</si>
  <si>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</si>
  <si>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</si>
  <si>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</si>
  <si>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</si>
  <si>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</si>
  <si>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</si>
  <si>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</si>
  <si>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</si>
  <si>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</si>
  <si>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</si>
  <si>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</si>
  <si>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</si>
  <si>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</si>
  <si>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</si>
  <si>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</si>
  <si>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</si>
  <si>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</si>
  <si>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</si>
  <si>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</si>
  <si>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</si>
  <si>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</si>
  <si>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</si>
  <si>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</si>
  <si>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</si>
  <si>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</si>
  <si>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</si>
  <si>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</si>
  <si>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</si>
  <si>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</si>
  <si>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</si>
  <si>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</si>
  <si>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</si>
  <si>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</si>
  <si>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</si>
  <si>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</si>
  <si>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</si>
  <si>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</si>
  <si>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</si>
  <si>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</si>
  <si>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</si>
  <si>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</si>
  <si>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</si>
  <si>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</si>
  <si>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</si>
  <si>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</si>
  <si>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</si>
  <si>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</si>
  <si>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</si>
  <si>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</si>
  <si>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</si>
  <si>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</si>
  <si>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</si>
  <si>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</si>
  <si>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</si>
  <si>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</si>
  <si>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</si>
  <si>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</si>
  <si>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</si>
  <si>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</si>
  <si>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</si>
  <si>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</si>
  <si>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</si>
  <si>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</si>
  <si>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</si>
  <si>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</si>
  <si>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</si>
  <si>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</si>
  <si>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</si>
  <si>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</si>
  <si>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</si>
  <si>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</si>
  <si>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</si>
  <si>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</si>
  <si>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</si>
  <si>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</si>
  <si>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</si>
  <si>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</si>
  <si>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</si>
  <si>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</si>
  <si>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</si>
  <si>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</si>
  <si>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</si>
  <si>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</si>
  <si>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</si>
  <si>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</si>
  <si>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</si>
  <si>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</si>
  <si>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</si>
  <si>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</si>
  <si>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</si>
  <si>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</si>
  <si>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</si>
  <si>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</si>
  <si>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</si>
  <si>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</si>
  <si>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</si>
  <si>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</si>
  <si>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</si>
  <si>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</si>
  <si>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</si>
  <si>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</si>
  <si>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</si>
  <si>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</si>
  <si>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</si>
  <si>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</si>
  <si>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</si>
  <si>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</si>
  <si>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</si>
  <si>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</si>
  <si>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</si>
  <si>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</si>
  <si>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</si>
  <si>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</si>
  <si>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</si>
  <si>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</si>
  <si>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</si>
  <si>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</si>
  <si>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</si>
  <si>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</si>
  <si>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</si>
  <si>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</si>
  <si>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</si>
  <si>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</si>
  <si>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</si>
  <si>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</si>
  <si>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</si>
  <si>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</si>
  <si>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</si>
  <si>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</si>
  <si>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</si>
  <si>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</si>
  <si>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</si>
  <si>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</si>
  <si>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</si>
  <si>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</si>
  <si>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</si>
  <si>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</si>
  <si>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</si>
  <si>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</si>
  <si>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</si>
  <si>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</si>
  <si>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</si>
  <si>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</si>
  <si>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</si>
  <si>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</si>
  <si>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</si>
  <si>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</si>
  <si>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</si>
  <si>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</si>
  <si>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</si>
  <si>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</si>
  <si>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</si>
  <si>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</si>
  <si>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</si>
  <si>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</si>
  <si>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</si>
  <si>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</si>
  <si>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</si>
  <si>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</si>
  <si>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</si>
  <si>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</si>
  <si>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</si>
  <si>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</si>
  <si>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</si>
  <si>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</si>
  <si>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</si>
  <si>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</si>
  <si>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</si>
  <si>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</si>
  <si>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</si>
  <si>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</si>
  <si>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</si>
  <si>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</si>
  <si>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</si>
  <si>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</si>
  <si>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</si>
  <si>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</si>
  <si>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</si>
  <si>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</si>
  <si>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</si>
  <si>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</si>
  <si>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</si>
  <si>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</si>
  <si>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</si>
  <si>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</si>
  <si>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</si>
  <si>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</si>
  <si>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</si>
  <si>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</si>
  <si>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</si>
  <si>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</si>
  <si>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</si>
  <si>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</si>
  <si>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</si>
  <si>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</si>
  <si>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</si>
  <si>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</si>
  <si>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</si>
  <si>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</si>
  <si>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</si>
  <si>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</si>
  <si>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</si>
  <si>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</si>
  <si>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</si>
  <si>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</si>
  <si>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</si>
  <si>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</si>
  <si>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</si>
  <si>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</si>
  <si>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</si>
  <si>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</si>
  <si>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</si>
  <si>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</si>
  <si>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</si>
  <si>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</si>
  <si>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</si>
  <si>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</si>
  <si>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</si>
  <si>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</si>
  <si>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</si>
  <si>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</si>
  <si>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</si>
  <si>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</si>
  <si>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</si>
  <si>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</si>
  <si>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</si>
  <si>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</si>
  <si>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</si>
  <si>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</si>
  <si>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</si>
  <si>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</si>
  <si>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</si>
  <si>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</si>
  <si>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</si>
  <si>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</si>
  <si>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</si>
  <si>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</si>
  <si>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</si>
  <si>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</si>
  <si>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</si>
  <si>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</si>
  <si>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</si>
  <si>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</si>
  <si>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</si>
  <si>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</si>
  <si>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</si>
  <si>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</si>
  <si>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</si>
  <si>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</si>
  <si>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</si>
  <si>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</si>
  <si>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</si>
  <si>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</si>
  <si>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</si>
  <si>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</si>
  <si>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</si>
  <si>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</si>
  <si>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</si>
  <si>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</si>
  <si>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</si>
  <si>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</si>
  <si>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</si>
  <si>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</si>
  <si>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</si>
  <si>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</si>
  <si>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</si>
  <si>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</si>
  <si>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</si>
  <si>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</si>
  <si>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</si>
  <si>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</si>
  <si>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</si>
  <si>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</si>
  <si>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</si>
  <si>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</si>
  <si>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</si>
  <si>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</si>
  <si>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</si>
  <si>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</si>
  <si>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</si>
  <si>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</si>
  <si>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</si>
  <si>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</si>
  <si>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</si>
  <si>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</si>
  <si>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</si>
  <si>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</si>
  <si>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</si>
  <si>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</si>
  <si>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</si>
  <si>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</si>
  <si>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</si>
  <si>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</si>
  <si>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</si>
  <si>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</si>
  <si>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</si>
  <si>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</si>
  <si>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</si>
  <si>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</si>
  <si>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</si>
  <si>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</si>
  <si>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</si>
  <si>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</si>
  <si>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</si>
  <si>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</si>
  <si>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</si>
  <si>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</si>
  <si>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</si>
  <si>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</si>
  <si>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</si>
  <si>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</si>
  <si>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</si>
  <si>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</si>
  <si>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</si>
  <si>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</si>
  <si>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</si>
  <si>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</si>
  <si>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</si>
  <si>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</si>
  <si>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</si>
  <si>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</si>
  <si>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</si>
  <si>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</si>
  <si>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</si>
  <si>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</si>
  <si>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</si>
  <si>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</si>
  <si>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</si>
  <si>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</si>
  <si>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</si>
  <si>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</si>
  <si>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</si>
  <si>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</si>
  <si>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</si>
  <si>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</si>
  <si>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</si>
  <si>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</si>
  <si>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</si>
  <si>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</si>
  <si>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</si>
  <si>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</si>
  <si>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</si>
  <si>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</si>
  <si>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</si>
  <si>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</si>
  <si>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</si>
  <si>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</si>
  <si>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</si>
  <si>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</si>
  <si>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</si>
  <si>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</si>
  <si>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</si>
  <si>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</si>
  <si>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</si>
  <si>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</si>
  <si>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</si>
  <si>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</si>
  <si>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</si>
  <si>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</si>
  <si>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</si>
  <si>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</si>
  <si>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</si>
  <si>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</si>
  <si>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</si>
  <si>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</si>
  <si>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</si>
  <si>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</si>
  <si>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</si>
  <si>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</si>
  <si>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</si>
  <si>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</si>
  <si>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</si>
  <si>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</si>
  <si>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</si>
  <si>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</si>
  <si>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</si>
  <si>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</si>
  <si>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</si>
  <si>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</si>
  <si>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</si>
  <si>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</si>
  <si>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</si>
  <si>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</si>
  <si>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</si>
  <si>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</si>
  <si>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</si>
  <si>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</si>
  <si>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</si>
  <si>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</si>
  <si>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</si>
  <si>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</si>
  <si>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</si>
  <si>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</si>
  <si>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</si>
  <si>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</si>
  <si>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</si>
  <si>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</si>
  <si>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</si>
  <si>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</si>
  <si>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</si>
  <si>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</si>
  <si>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</si>
  <si>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</si>
  <si>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</si>
  <si>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</si>
  <si>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</si>
  <si>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</si>
  <si>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</si>
  <si>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</si>
  <si>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</si>
  <si>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</si>
  <si>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</si>
  <si>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</si>
  <si>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</si>
  <si>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</si>
  <si>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</si>
  <si>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</si>
  <si>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</si>
  <si>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</si>
  <si>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</si>
  <si>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</si>
  <si>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</si>
  <si>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</si>
  <si>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</si>
  <si>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</si>
  <si>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</si>
  <si>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</si>
  <si>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</si>
  <si>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</si>
  <si>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</si>
  <si>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</si>
  <si>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</si>
  <si>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</si>
  <si>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</si>
  <si>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</si>
  <si>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</si>
  <si>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</si>
  <si>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</si>
  <si>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</si>
  <si>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</si>
  <si>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</si>
  <si>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</si>
  <si>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</si>
  <si>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</si>
  <si>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</si>
  <si>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</si>
  <si>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</si>
  <si>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</si>
  <si>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</si>
  <si>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</si>
  <si>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</si>
  <si>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</si>
  <si>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</si>
  <si>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</si>
  <si>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</si>
  <si>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</si>
  <si>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</si>
  <si>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</si>
  <si>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</si>
  <si>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</si>
  <si>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</si>
  <si>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</si>
  <si>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</si>
  <si>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</si>
  <si>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</si>
  <si>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</si>
  <si>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</si>
  <si>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</si>
  <si>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</si>
  <si>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</si>
  <si>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</si>
  <si>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</si>
  <si>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</si>
  <si>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</si>
  <si>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</si>
  <si>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</si>
  <si>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</si>
  <si>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</si>
  <si>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</si>
  <si>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</si>
  <si>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</si>
  <si>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</si>
  <si>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</si>
  <si>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</si>
  <si>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</si>
  <si>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</si>
  <si>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</si>
  <si>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</si>
  <si>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</si>
  <si>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</si>
  <si>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</si>
  <si>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</si>
  <si>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</si>
  <si>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</si>
  <si>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</si>
  <si>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</si>
  <si>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</si>
  <si>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</si>
  <si>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</si>
  <si>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</si>
  <si>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</si>
  <si>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</si>
  <si>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</si>
  <si>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</si>
  <si>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</si>
  <si>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</si>
  <si>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</si>
  <si>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</si>
  <si>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</si>
  <si>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</si>
  <si>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</si>
  <si>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</si>
  <si>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</si>
  <si>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</si>
  <si>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</si>
  <si>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</si>
  <si>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</si>
  <si>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</si>
  <si>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</si>
  <si>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</si>
  <si>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</si>
  <si>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</si>
  <si>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</si>
  <si>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</si>
  <si>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</si>
  <si>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</si>
  <si>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</si>
  <si>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</si>
  <si>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</si>
  <si>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</si>
  <si>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</si>
  <si>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</si>
  <si>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</si>
  <si>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</si>
  <si>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</si>
  <si>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</si>
  <si>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</si>
  <si>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</si>
  <si>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</si>
  <si>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</si>
  <si>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</si>
  <si>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</si>
  <si>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</si>
  <si>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</si>
  <si>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</si>
  <si>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</si>
  <si>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</si>
  <si>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</si>
  <si>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</si>
  <si>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</si>
  <si>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</si>
  <si>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</si>
  <si>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</si>
  <si>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</si>
  <si>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</si>
  <si>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</si>
  <si>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</si>
  <si>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</si>
  <si>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</si>
  <si>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</si>
  <si>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</si>
  <si>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</si>
  <si>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</si>
  <si>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</si>
  <si>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</si>
  <si>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</si>
  <si>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</si>
  <si>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</si>
  <si>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</si>
  <si>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</si>
  <si>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</si>
  <si>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</si>
  <si>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</si>
  <si>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</si>
  <si>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</si>
  <si>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</si>
  <si>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</si>
  <si>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</si>
  <si>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</si>
  <si>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</si>
  <si>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</si>
  <si>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</si>
  <si>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</si>
  <si>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</si>
  <si>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</si>
  <si>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</si>
  <si>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</si>
  <si>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</si>
  <si>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</si>
  <si>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</si>
  <si>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</si>
  <si>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</si>
  <si>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</si>
  <si>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</si>
  <si>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</si>
  <si>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</si>
  <si>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</si>
  <si>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</si>
  <si>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</si>
  <si>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</si>
  <si>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</si>
  <si>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</si>
  <si>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</si>
  <si>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</si>
  <si>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</si>
  <si>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</si>
  <si>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</si>
  <si>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</si>
  <si>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</si>
  <si>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</si>
  <si>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</si>
  <si>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</si>
  <si>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</si>
  <si>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</si>
  <si>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</si>
  <si>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</si>
  <si>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</si>
  <si>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</si>
  <si>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</si>
  <si>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</si>
  <si>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</si>
  <si>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</si>
  <si>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</si>
  <si>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</si>
  <si>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</si>
  <si>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</si>
  <si>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</si>
  <si>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</si>
  <si>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</si>
  <si>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</si>
  <si>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</si>
  <si>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</si>
  <si>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</si>
  <si>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</si>
  <si>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</si>
  <si>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</si>
  <si>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</si>
  <si>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</si>
  <si>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</si>
  <si>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</si>
  <si>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</si>
  <si>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</si>
  <si>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</si>
  <si>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</si>
  <si>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</si>
  <si>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</si>
  <si>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</si>
  <si>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</si>
  <si>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</si>
  <si>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</si>
  <si>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</si>
  <si>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</si>
  <si>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</si>
  <si>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</si>
  <si>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</si>
  <si>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</si>
  <si>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</si>
  <si>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</si>
  <si>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</si>
  <si>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</si>
  <si>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</si>
  <si>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</si>
  <si>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</si>
  <si>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</si>
  <si>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</si>
  <si>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</si>
  <si>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</si>
  <si>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</si>
  <si>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</si>
  <si>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</si>
  <si>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</si>
  <si>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</si>
  <si>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</si>
  <si>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</si>
  <si>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</si>
  <si>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</si>
  <si>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</si>
  <si>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</si>
  <si>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</si>
  <si>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</si>
  <si>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</si>
  <si>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</si>
  <si>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</si>
  <si>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</si>
  <si>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</si>
  <si>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</si>
  <si>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</si>
  <si>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</si>
  <si>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</si>
  <si>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</si>
  <si>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</si>
  <si>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</si>
  <si>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</si>
  <si>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</si>
  <si>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</si>
  <si>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</si>
  <si>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</si>
  <si>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</si>
  <si>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</si>
  <si>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</si>
  <si>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</si>
  <si>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</si>
  <si>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</si>
  <si>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</si>
  <si>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</si>
  <si>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</si>
  <si>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</si>
  <si>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</si>
  <si>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</si>
  <si>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</si>
  <si>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</si>
  <si>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</si>
  <si>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</si>
  <si>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</si>
  <si>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</si>
  <si>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</si>
  <si>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</si>
  <si>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</si>
  <si>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</si>
  <si>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</si>
  <si>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</si>
  <si>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</si>
  <si>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</si>
  <si>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</si>
  <si>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</si>
  <si>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</si>
  <si>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</si>
  <si>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</si>
  <si>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</si>
  <si>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</si>
  <si>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</si>
  <si>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</si>
  <si>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</si>
  <si>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</si>
  <si>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</si>
  <si>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</si>
  <si>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</si>
  <si>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</si>
  <si>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</si>
  <si>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</si>
  <si>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</si>
  <si>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</si>
  <si>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</si>
  <si>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</si>
  <si>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</si>
  <si>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</si>
  <si>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</si>
  <si>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</si>
  <si>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</si>
  <si>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</si>
  <si>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</si>
  <si>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</si>
  <si>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</si>
  <si>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</si>
  <si>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</si>
  <si>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</si>
  <si>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</si>
  <si>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</si>
  <si>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</si>
  <si>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</si>
  <si>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</si>
  <si>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</si>
  <si>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</si>
  <si>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</si>
  <si>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</si>
  <si>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</si>
  <si>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</si>
  <si>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</si>
  <si>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</si>
  <si>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</si>
  <si>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</si>
  <si>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</si>
  <si>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</si>
  <si>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</si>
  <si>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</si>
  <si>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</si>
  <si>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</si>
  <si>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</si>
  <si>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</si>
  <si>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</si>
  <si>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</si>
  <si>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</si>
  <si>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</si>
  <si>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</si>
  <si>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</si>
  <si>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</si>
  <si>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</si>
  <si>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</si>
  <si>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</si>
  <si>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</si>
  <si>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</si>
  <si>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</si>
  <si>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</si>
  <si>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</si>
  <si>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</si>
  <si>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</si>
  <si>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</si>
  <si>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</si>
  <si>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</si>
  <si>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</si>
  <si>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</si>
  <si>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</si>
  <si>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</si>
  <si>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</si>
  <si>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</si>
  <si>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</si>
  <si>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</si>
  <si>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</si>
  <si>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</si>
  <si>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</si>
  <si>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</si>
  <si>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</si>
  <si>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</si>
  <si>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</si>
  <si>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</si>
  <si>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</si>
  <si>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</si>
  <si>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</si>
  <si>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</si>
  <si>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</si>
  <si>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</si>
  <si>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</si>
  <si>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</si>
  <si>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</si>
  <si>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</si>
  <si>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</si>
  <si>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</si>
  <si>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</si>
  <si>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</si>
  <si>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</si>
  <si>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</si>
  <si>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</si>
  <si>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</si>
  <si>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</si>
  <si>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</si>
  <si>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</si>
  <si>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</si>
  <si>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</si>
  <si>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</si>
  <si>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</si>
  <si>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</si>
  <si>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</si>
  <si>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</si>
  <si>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</si>
  <si>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</si>
  <si>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</si>
  <si>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</si>
  <si>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</si>
  <si>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</si>
  <si>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</si>
  <si>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</si>
  <si>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</si>
  <si>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</si>
  <si>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</si>
  <si>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</si>
  <si>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</si>
  <si>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</si>
  <si>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</si>
  <si>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</si>
  <si>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</si>
  <si>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</si>
  <si>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</si>
  <si>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</si>
  <si>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</si>
  <si>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</si>
  <si>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</si>
  <si>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</si>
  <si>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</si>
  <si>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</si>
  <si>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</si>
  <si>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</si>
  <si>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</si>
  <si>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</si>
  <si>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</si>
  <si>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</si>
  <si>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</si>
  <si>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</si>
  <si>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</si>
  <si>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</si>
  <si>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</si>
  <si>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</si>
  <si>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</si>
  <si>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</si>
  <si>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</si>
  <si>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</si>
  <si>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</si>
  <si>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</si>
  <si>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</si>
  <si>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</si>
  <si>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</si>
  <si>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</si>
  <si>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</si>
  <si>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</si>
  <si>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</si>
  <si>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</si>
  <si>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</si>
  <si>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</si>
  <si>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</si>
  <si>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</si>
  <si>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</si>
  <si>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</si>
  <si>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</si>
  <si>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</si>
  <si>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</si>
  <si>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</si>
  <si>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</si>
  <si>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</si>
  <si>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</si>
  <si>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</si>
  <si>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</si>
  <si>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</si>
  <si>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</si>
  <si>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</si>
  <si>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</si>
  <si>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</si>
  <si>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</si>
  <si>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</si>
  <si>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</si>
  <si>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</si>
  <si>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</si>
  <si>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</si>
  <si>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</si>
  <si>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</si>
  <si>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</si>
  <si>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</si>
  <si>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</si>
  <si>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</si>
  <si>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</si>
  <si>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</si>
  <si>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</si>
  <si>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</si>
  <si>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</si>
  <si>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</si>
  <si>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</si>
  <si>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</si>
  <si>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</si>
  <si>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</si>
  <si>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</si>
  <si>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</si>
  <si>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</si>
  <si>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</si>
  <si>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</si>
  <si>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</si>
  <si>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</si>
  <si>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</si>
  <si>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</si>
  <si>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</si>
  <si>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</si>
  <si>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</si>
  <si>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</si>
  <si>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</si>
  <si>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</si>
  <si>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</si>
  <si>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</si>
  <si>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</si>
  <si>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</si>
  <si>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</si>
  <si>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</si>
  <si>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</si>
  <si>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</si>
  <si>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</si>
  <si>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</si>
  <si>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</si>
  <si>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</si>
  <si>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</si>
  <si>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</si>
  <si>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</si>
  <si>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</si>
  <si>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</si>
  <si>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</si>
  <si>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</si>
  <si>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</si>
  <si>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</si>
  <si>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</si>
  <si>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</si>
  <si>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</si>
  <si>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</si>
  <si>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</si>
  <si>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</si>
  <si>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</si>
  <si>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</si>
  <si>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</si>
  <si>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</si>
  <si>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</si>
  <si>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</si>
  <si>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</si>
  <si>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</si>
  <si>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</si>
  <si>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</si>
  <si>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</si>
  <si>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</si>
  <si>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</si>
  <si>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</si>
  <si>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</si>
  <si>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</si>
  <si>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</si>
  <si>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</si>
  <si>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</si>
  <si>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</si>
  <si>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</si>
  <si>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</si>
  <si>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</si>
  <si>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</si>
  <si>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</si>
  <si>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</si>
  <si>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</si>
  <si>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</si>
  <si>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</si>
  <si>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</si>
  <si>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</si>
  <si>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</si>
  <si>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</si>
  <si>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</si>
  <si>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</si>
  <si>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</si>
  <si>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</si>
  <si>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</si>
  <si>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</si>
  <si>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</si>
  <si>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</si>
  <si>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</si>
  <si>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</si>
  <si>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</si>
  <si>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</si>
  <si>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</si>
  <si>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</si>
  <si>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</si>
  <si>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</si>
  <si>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</si>
  <si>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</si>
  <si>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</si>
  <si>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</si>
  <si>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</si>
  <si>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</si>
  <si>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</si>
  <si>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</si>
  <si>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</si>
  <si>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</si>
  <si>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</si>
  <si>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</si>
  <si>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</si>
  <si>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</si>
  <si>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</si>
  <si>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</si>
  <si>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</si>
  <si>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</si>
  <si>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</si>
  <si>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</si>
  <si>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</si>
  <si>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</si>
  <si>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</si>
  <si>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</si>
  <si>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</si>
  <si>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</si>
  <si>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</si>
  <si>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</si>
  <si>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</si>
  <si>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</si>
  <si>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</si>
  <si>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</si>
  <si>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</si>
  <si>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</si>
  <si>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</si>
  <si>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</si>
  <si>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</si>
  <si>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</si>
  <si>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</si>
  <si>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</si>
  <si>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</si>
  <si>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</si>
  <si>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</si>
  <si>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</si>
  <si>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</si>
  <si>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</si>
  <si>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</si>
  <si>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</si>
  <si>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</si>
  <si>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</si>
  <si>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</si>
  <si>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</si>
  <si>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</si>
  <si>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</si>
  <si>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</si>
  <si>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</si>
  <si>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</si>
  <si>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</si>
  <si>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</si>
  <si>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</si>
  <si>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</si>
  <si>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</si>
  <si>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</si>
  <si>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</si>
  <si>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</si>
  <si>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</si>
  <si>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</si>
  <si>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</si>
  <si>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</si>
  <si>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</si>
  <si>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</si>
  <si>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</si>
  <si>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</si>
  <si>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</si>
  <si>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</si>
  <si>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</si>
  <si>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</si>
  <si>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</si>
  <si>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</si>
  <si>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</si>
  <si>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</si>
  <si>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</si>
  <si>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</si>
  <si>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</si>
  <si>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</si>
  <si>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</si>
  <si>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</si>
  <si>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</si>
  <si>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</si>
  <si>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</si>
  <si>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</si>
  <si>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</si>
  <si>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</si>
  <si>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</si>
  <si>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</si>
  <si>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</si>
  <si>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</si>
  <si>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</si>
  <si>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</si>
  <si>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</si>
  <si>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</si>
  <si>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</si>
  <si>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</si>
  <si>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</si>
  <si>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</si>
  <si>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</si>
  <si>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</si>
  <si>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</si>
  <si>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</si>
  <si>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</si>
  <si>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</si>
  <si>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</si>
  <si>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</si>
  <si>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</si>
  <si>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</si>
  <si>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</si>
  <si>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</si>
  <si>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</si>
  <si>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</si>
  <si>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</si>
  <si>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</si>
  <si>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</si>
  <si>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</si>
  <si>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</si>
  <si>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</si>
  <si>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</si>
  <si>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</si>
  <si>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</si>
  <si>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</si>
  <si>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</si>
  <si>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</si>
  <si>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</si>
  <si>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</si>
  <si>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</si>
  <si>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</si>
  <si>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</si>
  <si>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</si>
  <si>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</si>
  <si>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</si>
  <si>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</si>
  <si>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</si>
  <si>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</si>
  <si>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</si>
  <si>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</si>
  <si>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</si>
  <si>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</si>
  <si>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</si>
  <si>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</si>
  <si>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</si>
  <si>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</si>
  <si>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</si>
  <si>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</si>
  <si>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</si>
  <si>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</si>
  <si>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</si>
  <si>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</si>
  <si>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</si>
  <si>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</si>
  <si>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</si>
  <si>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</si>
  <si>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</si>
  <si>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</si>
  <si>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</si>
  <si>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</si>
  <si>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</si>
  <si>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</si>
  <si>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</si>
  <si>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</si>
  <si>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</si>
  <si>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</si>
  <si>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</si>
  <si>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</si>
  <si>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</si>
  <si>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</si>
  <si>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</si>
  <si>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</si>
  <si>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</si>
  <si>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</si>
  <si>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</si>
  <si>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</si>
  <si>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</si>
  <si>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</si>
  <si>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</si>
  <si>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</si>
  <si>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</si>
  <si>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</si>
  <si>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</si>
  <si>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</si>
  <si>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</si>
  <si>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</si>
  <si>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</si>
  <si>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</si>
  <si>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</si>
  <si>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</si>
  <si>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</si>
  <si>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</si>
  <si>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</si>
  <si>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</si>
  <si>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</si>
  <si>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</si>
  <si>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</si>
  <si>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</si>
  <si>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</si>
  <si>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</si>
  <si>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</si>
  <si>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</si>
  <si>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</si>
  <si>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</si>
  <si>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</si>
  <si>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</si>
  <si>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</si>
  <si>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</si>
  <si>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</si>
  <si>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</si>
  <si>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</si>
  <si>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</si>
  <si>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</si>
  <si>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</si>
  <si>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</si>
  <si>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</si>
  <si>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</si>
  <si>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</si>
  <si>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</si>
  <si>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</si>
  <si>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</si>
  <si>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</si>
  <si>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</si>
  <si>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</si>
  <si>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</si>
  <si>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</si>
  <si>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</si>
  <si>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</si>
  <si>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</si>
  <si>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</si>
  <si>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</si>
  <si>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</si>
  <si>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</si>
  <si>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</si>
  <si>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</si>
  <si>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</si>
  <si>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</si>
  <si>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</si>
  <si>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</si>
  <si>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</si>
  <si>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</si>
  <si>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</si>
  <si>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</si>
  <si>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</si>
  <si>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</si>
  <si>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</si>
  <si>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</si>
  <si>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</si>
  <si>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</si>
  <si>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</si>
  <si>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</si>
  <si>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</si>
  <si>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</si>
  <si>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</si>
  <si>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</si>
  <si>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</si>
  <si>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</si>
  <si>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</si>
  <si>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</si>
  <si>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</si>
  <si>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</si>
  <si>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</si>
  <si>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</si>
  <si>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</si>
  <si>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</si>
  <si>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</si>
  <si>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</si>
  <si>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</si>
  <si>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</si>
  <si>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</si>
  <si>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</si>
  <si>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</si>
  <si>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</si>
  <si>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</si>
  <si>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</si>
  <si>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</si>
  <si>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</si>
  <si>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</si>
  <si>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</si>
  <si>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</si>
  <si>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</si>
  <si>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</si>
  <si>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</si>
  <si>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</si>
  <si>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</si>
  <si>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</si>
  <si>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</si>
  <si>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</si>
  <si>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</si>
  <si>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</si>
  <si>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</si>
  <si>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</si>
  <si>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</si>
  <si>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</si>
  <si>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</si>
  <si>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</si>
  <si>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</si>
  <si>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</si>
  <si>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</si>
  <si>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</si>
  <si>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</si>
  <si>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</si>
  <si>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</si>
  <si>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</si>
  <si>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</si>
  <si>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</si>
  <si>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</si>
  <si>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</si>
  <si>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</si>
  <si>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</si>
  <si>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</si>
  <si>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</si>
  <si>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</si>
  <si>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</si>
  <si>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</si>
  <si>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</si>
  <si>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</si>
  <si>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</si>
  <si>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</si>
  <si>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</si>
  <si>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</si>
  <si>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</si>
  <si>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</si>
  <si>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</si>
  <si>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</si>
  <si>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</si>
  <si>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</si>
  <si>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</si>
  <si>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</si>
  <si>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</si>
  <si>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</si>
  <si>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</si>
  <si>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</si>
  <si>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</si>
  <si>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</si>
  <si>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</si>
  <si>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</si>
  <si>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</si>
  <si>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</si>
  <si>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</si>
  <si>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</si>
  <si>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</si>
  <si>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</si>
  <si>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</si>
  <si>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</si>
  <si>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</si>
  <si>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</si>
  <si>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</si>
  <si>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</si>
  <si>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</si>
  <si>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</si>
  <si>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</si>
  <si>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</si>
  <si>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</si>
  <si>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</si>
  <si>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</si>
  <si>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</si>
  <si>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</si>
  <si>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</si>
  <si>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</si>
  <si>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</si>
  <si>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</si>
  <si>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</si>
  <si>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</si>
  <si>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</si>
  <si>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</si>
  <si>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</si>
  <si>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</si>
  <si>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</si>
  <si>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</si>
  <si>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</si>
  <si>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</si>
  <si>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</si>
  <si>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</si>
  <si>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</si>
  <si>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</si>
  <si>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</si>
  <si>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</si>
  <si>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</si>
  <si>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</si>
  <si>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</si>
  <si>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</si>
  <si>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</si>
  <si>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</si>
  <si>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</si>
  <si>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</si>
  <si>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</si>
  <si>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</si>
  <si>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</si>
  <si>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</si>
  <si>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</si>
  <si>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</si>
  <si>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</si>
  <si>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</si>
  <si>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</si>
  <si>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</si>
  <si>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</si>
  <si>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</si>
  <si>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</si>
  <si>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</si>
  <si>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</si>
  <si>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</si>
  <si>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</si>
  <si>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</si>
  <si>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</si>
  <si>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</si>
  <si>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</si>
  <si>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</si>
  <si>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</si>
  <si>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</si>
  <si>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</si>
  <si>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</si>
  <si>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</si>
  <si>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</si>
  <si>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</si>
  <si>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</si>
  <si>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</si>
  <si>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</si>
  <si>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</si>
  <si>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</si>
  <si>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</si>
  <si>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</si>
  <si>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</si>
  <si>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</si>
  <si>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</si>
  <si>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</si>
  <si>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</si>
  <si>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</si>
  <si>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</si>
  <si>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</si>
  <si>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</si>
  <si>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</si>
  <si>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</si>
  <si>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</si>
  <si>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</si>
  <si>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</si>
  <si>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</si>
  <si>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</si>
  <si>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</si>
  <si>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</si>
  <si>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</si>
  <si>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</si>
  <si>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</si>
  <si>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</si>
  <si>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</si>
  <si>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</si>
  <si>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</si>
  <si>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</si>
  <si>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</si>
  <si>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</si>
  <si>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</si>
  <si>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</si>
  <si>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</si>
  <si>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</si>
  <si>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</si>
  <si>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</si>
  <si>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</si>
  <si>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</si>
  <si>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</si>
  <si>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</si>
  <si>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</si>
  <si>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</si>
  <si>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</si>
  <si>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</si>
  <si>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</si>
  <si>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</si>
  <si>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</si>
  <si>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</si>
  <si>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</si>
  <si>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</si>
  <si>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</si>
  <si>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</si>
  <si>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</si>
  <si>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</si>
  <si>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</si>
  <si>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</si>
  <si>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</si>
  <si>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</si>
  <si>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</si>
  <si>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</si>
  <si>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</si>
  <si>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</si>
  <si>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</si>
  <si>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</si>
  <si>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</si>
  <si>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</si>
  <si>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</si>
  <si>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</si>
  <si>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</si>
  <si>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</si>
  <si>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</si>
  <si>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</si>
  <si>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</si>
  <si>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</si>
  <si>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</si>
  <si>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</si>
  <si>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</si>
  <si>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</si>
  <si>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</si>
  <si>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</si>
  <si>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</si>
  <si>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</si>
  <si>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</si>
  <si>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</si>
  <si>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</si>
  <si>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</si>
  <si>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</si>
  <si>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</si>
  <si>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</si>
  <si>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</si>
  <si>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</si>
  <si>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</si>
  <si>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</si>
  <si>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</si>
  <si>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</si>
  <si>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</si>
  <si>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</si>
  <si>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</si>
  <si>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</si>
  <si>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</si>
  <si>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</si>
  <si>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</si>
  <si>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</si>
  <si>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</si>
  <si>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</si>
  <si>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</si>
  <si>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</si>
  <si>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</si>
  <si>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</si>
  <si>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</si>
  <si>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</si>
  <si>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</si>
  <si>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</si>
  <si>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</si>
  <si>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</si>
  <si>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</si>
  <si>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</si>
  <si>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</si>
  <si>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</si>
  <si>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</si>
  <si>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</si>
  <si>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</si>
  <si>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</si>
  <si>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</si>
  <si>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</si>
  <si>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</si>
  <si>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</si>
  <si>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</si>
  <si>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</si>
  <si>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</si>
  <si>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</si>
  <si>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</si>
  <si>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</si>
  <si>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</si>
  <si>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</si>
  <si>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</si>
  <si>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</si>
  <si>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</si>
  <si>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</si>
  <si>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</si>
  <si>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</si>
  <si>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</si>
  <si>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</si>
  <si>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</si>
  <si>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</si>
  <si>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</si>
  <si>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</si>
  <si>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</si>
  <si>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</si>
  <si>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</si>
  <si>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</si>
  <si>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</si>
  <si>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</si>
  <si>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</si>
  <si>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</si>
  <si>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</si>
  <si>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</si>
  <si>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</si>
  <si>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</si>
  <si>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</si>
  <si>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</si>
  <si>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</si>
  <si>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</si>
  <si>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</si>
  <si>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</si>
  <si>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</si>
  <si>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</si>
  <si>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</si>
  <si>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</si>
  <si>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</si>
  <si>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</si>
  <si>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</si>
  <si>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</si>
  <si>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</si>
  <si>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</si>
  <si>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</si>
  <si>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</si>
  <si>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</si>
  <si>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</si>
  <si>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</si>
  <si>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</si>
  <si>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</si>
  <si>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</si>
  <si>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</si>
  <si>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</si>
  <si>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</si>
  <si>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</si>
  <si>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</si>
  <si>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</si>
  <si>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</si>
  <si>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</si>
  <si>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</si>
  <si>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</si>
  <si>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</si>
  <si>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</si>
  <si>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</si>
  <si>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</si>
  <si>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</si>
  <si>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</si>
  <si>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</si>
  <si>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</si>
  <si>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</si>
  <si>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</si>
  <si>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</si>
  <si>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</si>
  <si>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</si>
  <si>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</si>
  <si>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</si>
  <si>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</si>
  <si>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</si>
  <si>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</si>
  <si>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</si>
  <si>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</si>
  <si>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</si>
  <si>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</si>
  <si>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</si>
  <si>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</si>
  <si>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</si>
  <si>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</si>
  <si>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</si>
  <si>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</si>
  <si>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</si>
  <si>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</si>
  <si>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</si>
  <si>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</si>
  <si>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</si>
  <si>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</si>
  <si>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</si>
  <si>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</si>
  <si>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</si>
  <si>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</si>
  <si>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</si>
  <si>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</si>
  <si>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</si>
  <si>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</si>
  <si>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</si>
  <si>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</si>
  <si>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</si>
  <si>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</si>
  <si>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</si>
  <si>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</si>
  <si>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</si>
  <si>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</si>
  <si>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</si>
  <si>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</si>
  <si>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</si>
  <si>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</si>
  <si>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</si>
  <si>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</si>
  <si>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</si>
  <si>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</si>
  <si>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</si>
  <si>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</si>
  <si>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</si>
  <si>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</si>
  <si>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</si>
  <si>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</si>
  <si>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</si>
  <si>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</si>
  <si>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</si>
  <si>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</si>
  <si>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</si>
  <si>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</si>
  <si>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</si>
  <si>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</si>
  <si>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</si>
  <si>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</si>
  <si>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</si>
  <si>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</si>
  <si>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</si>
  <si>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</si>
  <si>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</si>
  <si>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</si>
  <si>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</si>
  <si>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</si>
  <si>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</si>
  <si>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</si>
  <si>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</si>
  <si>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</si>
  <si>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</si>
  <si>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</si>
  <si>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</si>
  <si>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</si>
  <si>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</si>
  <si>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</si>
  <si>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</si>
  <si>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</si>
  <si>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</si>
  <si>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</si>
  <si>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</si>
  <si>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</si>
  <si>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</si>
  <si>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</si>
  <si>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</si>
  <si>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</si>
  <si>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</si>
  <si>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</si>
  <si>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</si>
  <si>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</si>
  <si>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</si>
  <si>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</si>
  <si>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</si>
  <si>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</si>
  <si>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</si>
  <si>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</si>
  <si>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</si>
  <si>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</si>
  <si>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</si>
  <si>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</si>
  <si>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</si>
  <si>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</si>
  <si>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</si>
  <si>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</si>
  <si>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</si>
  <si>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</si>
  <si>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</si>
  <si>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</si>
  <si>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</si>
  <si>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</si>
  <si>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</si>
  <si>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</si>
  <si>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</si>
  <si>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</si>
  <si>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</si>
  <si>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</si>
  <si>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</si>
  <si>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</si>
  <si>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</si>
  <si>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</si>
  <si>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</si>
  <si>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</si>
  <si>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</si>
  <si>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</si>
  <si>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</si>
  <si>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</si>
  <si>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</si>
  <si>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</si>
  <si>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</si>
  <si>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</si>
  <si>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</si>
  <si>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</si>
  <si>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</si>
  <si>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</si>
  <si>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</si>
  <si>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</si>
  <si>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</si>
  <si>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</si>
  <si>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</si>
  <si>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</si>
  <si>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</si>
  <si>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</si>
  <si>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</si>
  <si>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</si>
  <si>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</si>
  <si>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</si>
  <si>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</si>
  <si>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</si>
  <si>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</si>
  <si>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</si>
  <si>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</si>
  <si>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</si>
  <si>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</si>
  <si>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</si>
  <si>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</si>
  <si>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</si>
  <si>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</si>
  <si>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</si>
  <si>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</si>
  <si>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</si>
  <si>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</si>
  <si>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</si>
  <si>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</si>
  <si>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</si>
  <si>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</si>
  <si>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</si>
  <si>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</si>
  <si>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</si>
  <si>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</si>
  <si>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</si>
  <si>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</si>
  <si>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</si>
  <si>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</si>
  <si>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</si>
  <si>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</si>
  <si>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</si>
  <si>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</si>
  <si>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</si>
  <si>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</si>
  <si>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</si>
  <si>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</si>
  <si>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</si>
  <si>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</si>
  <si>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</si>
  <si>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</si>
  <si>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</si>
  <si>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</si>
  <si>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</si>
  <si>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</si>
  <si>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</si>
  <si>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</si>
  <si>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</si>
  <si>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</si>
  <si>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</si>
  <si>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</si>
  <si>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</si>
  <si>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</si>
  <si>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</si>
  <si>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</si>
  <si>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</si>
  <si>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</si>
  <si>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</si>
  <si>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</si>
  <si>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</si>
  <si>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</si>
  <si>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</si>
  <si>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</si>
  <si>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</si>
  <si>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</si>
  <si>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</si>
  <si>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</si>
  <si>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</si>
  <si>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</si>
  <si>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</si>
  <si>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</si>
  <si>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</si>
  <si>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</si>
  <si>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</si>
  <si>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</si>
  <si>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</si>
  <si>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</si>
  <si>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</si>
  <si>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</si>
  <si>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</si>
  <si>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</si>
  <si>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</si>
  <si>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</si>
  <si>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</si>
  <si>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</si>
  <si>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</si>
  <si>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</si>
  <si>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</si>
  <si>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</si>
  <si>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</si>
  <si>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</si>
  <si>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</si>
  <si>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</si>
  <si>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</si>
  <si>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</si>
  <si>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</si>
  <si>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</si>
  <si>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</si>
  <si>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</si>
  <si>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</si>
  <si>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</si>
  <si>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</si>
  <si>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</si>
  <si>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</si>
  <si>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</si>
  <si>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</si>
  <si>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</si>
  <si>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</si>
  <si>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</si>
  <si>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</si>
  <si>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</si>
  <si>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</si>
  <si>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</si>
  <si>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</si>
  <si>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</si>
  <si>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</si>
  <si>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</si>
  <si>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</si>
  <si>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</si>
  <si>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</si>
  <si>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</si>
  <si>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</si>
  <si>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</si>
  <si>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</si>
  <si>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</si>
  <si>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</si>
  <si>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</si>
  <si>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</si>
  <si>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</si>
  <si>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</si>
  <si>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</si>
  <si>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</si>
  <si>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</si>
  <si>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</si>
  <si>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</si>
  <si>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</si>
  <si>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</si>
  <si>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</si>
  <si>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</si>
  <si>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</si>
  <si>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</si>
  <si>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</si>
  <si>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</si>
  <si>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</si>
  <si>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</si>
  <si>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</si>
  <si>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</si>
  <si>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</si>
  <si>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</si>
  <si>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</si>
  <si>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</si>
  <si>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</si>
  <si>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</si>
  <si>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</si>
  <si>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</si>
  <si>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</si>
  <si>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</si>
  <si>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</si>
  <si>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</si>
  <si>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</si>
  <si>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</si>
  <si>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</si>
  <si>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</si>
  <si>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</si>
  <si>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</si>
  <si>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</si>
  <si>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</si>
  <si>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</si>
  <si>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</si>
  <si>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</si>
  <si>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</si>
  <si>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</si>
  <si>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</si>
  <si>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</si>
  <si>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</si>
  <si>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</si>
  <si>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</si>
  <si>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</si>
  <si>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</si>
  <si>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</si>
  <si>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</si>
  <si>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</si>
  <si>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</si>
  <si>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</si>
  <si>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</si>
  <si>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</si>
  <si>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</si>
  <si>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</si>
  <si>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</si>
  <si>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</si>
  <si>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</si>
  <si>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</si>
  <si>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</si>
  <si>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</si>
  <si>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</si>
  <si>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</si>
  <si>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</si>
  <si>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</si>
  <si>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</si>
  <si>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</si>
  <si>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</si>
  <si>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</si>
  <si>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</si>
  <si>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</si>
  <si>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</si>
  <si>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</si>
  <si>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</si>
  <si>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</si>
  <si>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</si>
  <si>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</si>
  <si>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</si>
  <si>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</si>
  <si>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</si>
  <si>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</si>
  <si>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</si>
  <si>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</si>
  <si>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</si>
  <si>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</si>
  <si>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</si>
  <si>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</si>
  <si>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</si>
  <si>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</si>
  <si>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</si>
  <si>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</si>
  <si>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</si>
  <si>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</si>
  <si>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</si>
  <si>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</si>
  <si>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</si>
  <si>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</si>
  <si>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</si>
  <si>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</si>
  <si>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</si>
  <si>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</si>
  <si>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</si>
  <si>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</si>
  <si>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</si>
  <si>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</si>
  <si>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</si>
  <si>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</si>
  <si>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</si>
  <si>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</si>
  <si>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</si>
  <si>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</si>
  <si>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</si>
  <si>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</si>
  <si>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</si>
  <si>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</si>
  <si>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</si>
  <si>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</si>
  <si>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</si>
  <si>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</si>
  <si>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</si>
  <si>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</si>
  <si>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</si>
  <si>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</si>
  <si>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</si>
  <si>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</si>
  <si>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</si>
  <si>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</si>
  <si>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</si>
  <si>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</si>
  <si>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</si>
  <si>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</si>
  <si>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</si>
  <si>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</si>
  <si>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</si>
  <si>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</si>
  <si>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</si>
  <si>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</si>
  <si>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</si>
  <si>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</si>
  <si>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</si>
  <si>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</si>
  <si>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</si>
  <si>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</si>
  <si>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</si>
  <si>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</si>
  <si>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</si>
  <si>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</si>
  <si>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</si>
  <si>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</si>
  <si>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</si>
  <si>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</si>
  <si>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</si>
  <si>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</si>
  <si>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</si>
  <si>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</si>
  <si>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</si>
  <si>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</si>
  <si>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</si>
  <si>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</si>
  <si>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</si>
  <si>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</si>
  <si>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</si>
  <si>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</si>
  <si>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</si>
  <si>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</si>
  <si>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</si>
  <si>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</si>
  <si>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</si>
  <si>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</si>
  <si>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</si>
  <si>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</si>
  <si>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</si>
  <si>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</si>
  <si>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</si>
  <si>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</si>
  <si>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</si>
  <si>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</si>
  <si>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</si>
  <si>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</si>
  <si>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</si>
  <si>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</si>
  <si>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</si>
  <si>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</si>
  <si>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</si>
  <si>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</si>
  <si>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</si>
  <si>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</si>
  <si>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</si>
  <si>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</si>
  <si>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</si>
  <si>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</si>
  <si>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</si>
  <si>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</si>
  <si>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</si>
  <si>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</si>
  <si>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</si>
  <si>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</si>
  <si>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</si>
  <si>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</si>
  <si>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</si>
  <si>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</si>
  <si>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</si>
  <si>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</si>
  <si>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</si>
  <si>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</si>
  <si>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</si>
  <si>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</si>
  <si>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</si>
  <si>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</si>
  <si>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</si>
  <si>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</si>
  <si>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</si>
  <si>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</si>
  <si>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</si>
  <si>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</si>
  <si>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</si>
  <si>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</si>
  <si>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</si>
  <si>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</si>
  <si>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</si>
  <si>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</si>
  <si>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</si>
  <si>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</si>
  <si>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</si>
  <si>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</si>
  <si>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</si>
  <si>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</si>
  <si>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</si>
  <si>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</si>
  <si>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</si>
  <si>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</si>
  <si>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</si>
  <si>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</si>
  <si>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</si>
  <si>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</si>
  <si>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</si>
  <si>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</si>
  <si>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</si>
  <si>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</si>
  <si>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</si>
  <si>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</si>
  <si>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</si>
  <si>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</si>
  <si>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</si>
  <si>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</si>
  <si>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</si>
  <si>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</si>
  <si>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</si>
  <si>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</si>
  <si>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</si>
  <si>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</si>
  <si>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</si>
  <si>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</si>
  <si>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</si>
  <si>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</si>
  <si>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</si>
  <si>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</si>
  <si>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</si>
  <si>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</si>
  <si>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</si>
  <si>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</si>
  <si>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</si>
  <si>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</si>
  <si>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</si>
  <si>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</si>
  <si>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</si>
  <si>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</si>
  <si>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</si>
  <si>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</si>
  <si>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</si>
  <si>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</si>
  <si>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</si>
  <si>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</si>
  <si>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</si>
  <si>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</si>
  <si>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</si>
  <si>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</si>
  <si>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</si>
  <si>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</si>
  <si>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</si>
  <si>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</si>
  <si>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</si>
  <si>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</si>
  <si>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</si>
  <si>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</si>
  <si>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</si>
  <si>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</si>
  <si>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</si>
  <si>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</si>
  <si>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</si>
  <si>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</si>
  <si>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</si>
  <si>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</si>
  <si>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</si>
  <si>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</si>
  <si>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</si>
  <si>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</si>
  <si>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</si>
  <si>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</si>
  <si>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</si>
  <si>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</si>
  <si>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</si>
  <si>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</si>
  <si>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</si>
  <si>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</si>
  <si>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</si>
  <si>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</si>
  <si>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</si>
  <si>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</si>
  <si>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</si>
  <si>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</si>
  <si>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</si>
  <si>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</si>
  <si>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</si>
  <si>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</si>
  <si>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</si>
  <si>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</si>
  <si>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</si>
  <si>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</si>
  <si>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</si>
  <si>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</si>
  <si>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</si>
  <si>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</si>
  <si>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</si>
  <si>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</si>
  <si>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</si>
  <si>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</si>
  <si>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</si>
  <si>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</si>
  <si>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</si>
  <si>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</si>
  <si>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</si>
  <si>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</si>
  <si>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</si>
  <si>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</si>
  <si>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</si>
  <si>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</si>
  <si>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</si>
  <si>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</si>
  <si>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</si>
  <si>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</si>
  <si>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</si>
  <si>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</si>
  <si>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</si>
  <si>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</si>
  <si>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</si>
  <si>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</si>
  <si>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</si>
  <si>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</si>
  <si>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</si>
  <si>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</si>
  <si>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</si>
  <si>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</si>
  <si>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</si>
  <si>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</si>
  <si>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</si>
  <si>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</si>
  <si>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</si>
  <si>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</si>
  <si>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</si>
  <si>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</si>
  <si>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</si>
  <si>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</si>
  <si>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</si>
  <si>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</si>
  <si>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</si>
  <si>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</si>
  <si>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</si>
  <si>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</si>
  <si>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</si>
  <si>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</si>
  <si>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</si>
  <si>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</si>
  <si>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</si>
  <si>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</si>
  <si>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</si>
  <si>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</si>
  <si>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</si>
  <si>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</si>
  <si>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</si>
  <si>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</si>
  <si>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</si>
  <si>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</si>
  <si>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</si>
  <si>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</si>
  <si>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</si>
  <si>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</si>
  <si>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</si>
  <si>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</si>
  <si>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</si>
  <si>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</si>
  <si>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</si>
  <si>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</si>
  <si>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</si>
  <si>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</si>
  <si>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</si>
  <si>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</si>
  <si>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</si>
  <si>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</si>
  <si>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</si>
  <si>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</si>
  <si>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</si>
  <si>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</si>
  <si>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</si>
  <si>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</si>
  <si>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</si>
  <si>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</si>
  <si>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</si>
  <si>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</si>
  <si>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</si>
  <si>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</si>
  <si>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</si>
  <si>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</si>
  <si>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</si>
  <si>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</si>
  <si>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</si>
  <si>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</si>
  <si>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</si>
  <si>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</si>
  <si>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</si>
  <si>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</si>
  <si>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</si>
  <si>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</si>
  <si>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</si>
  <si>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</si>
  <si>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</si>
  <si>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</si>
  <si>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</si>
  <si>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</si>
  <si>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</si>
  <si>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</si>
  <si>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</si>
  <si>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</si>
  <si>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</si>
  <si>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</si>
  <si>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</si>
  <si>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</si>
  <si>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</si>
  <si>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</si>
  <si>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</si>
  <si>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</si>
  <si>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</si>
  <si>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</si>
  <si>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</si>
  <si>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</si>
  <si>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</si>
  <si>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</si>
  <si>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</si>
  <si>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</si>
  <si>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</si>
  <si>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</si>
  <si>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</si>
  <si>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</si>
  <si>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</si>
  <si>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</si>
  <si>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</si>
  <si>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</si>
  <si>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</si>
  <si>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</si>
  <si>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</si>
  <si>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</si>
  <si>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</si>
  <si>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</si>
  <si>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</si>
  <si>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</si>
  <si>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</si>
  <si>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</si>
  <si>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</si>
  <si>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</si>
  <si>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</si>
  <si>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</si>
  <si>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</si>
  <si>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</si>
  <si>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</si>
  <si>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</si>
  <si>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</si>
  <si>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</si>
  <si>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</si>
  <si>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</si>
  <si>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</si>
  <si>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</si>
  <si>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</si>
  <si>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</si>
  <si>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</si>
  <si>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</si>
  <si>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</si>
  <si>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</si>
  <si>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</si>
  <si>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</si>
  <si>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</si>
  <si>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</si>
  <si>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</si>
  <si>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</si>
  <si>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</si>
  <si>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</si>
  <si>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</si>
  <si>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</si>
  <si>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</si>
  <si>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</si>
  <si>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</si>
  <si>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</si>
  <si>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</si>
  <si>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</si>
  <si>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</si>
  <si>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</si>
  <si>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</si>
  <si>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</si>
  <si>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</si>
  <si>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</si>
  <si>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</si>
  <si>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</si>
  <si>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</si>
  <si>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</si>
  <si>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</si>
  <si>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</si>
  <si>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</si>
  <si>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</si>
  <si>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</si>
  <si>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</si>
  <si>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</si>
  <si>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</si>
  <si>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</si>
  <si>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</si>
  <si>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</si>
  <si>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</si>
  <si>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</si>
  <si>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</si>
  <si>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</si>
  <si>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</si>
  <si>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</si>
  <si>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</si>
  <si>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</si>
  <si>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</si>
  <si>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</si>
  <si>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</si>
  <si>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</si>
  <si>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</si>
  <si>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</si>
  <si>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</si>
  <si>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</si>
  <si>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</si>
  <si>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</si>
  <si>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</si>
  <si>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</si>
  <si>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</si>
  <si>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</si>
  <si>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</si>
  <si>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</si>
  <si>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</si>
  <si>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</si>
  <si>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</si>
  <si>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</si>
  <si>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</si>
  <si>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</si>
  <si>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</si>
  <si>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</si>
  <si>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</si>
  <si>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</si>
  <si>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</si>
  <si>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</si>
  <si>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</si>
  <si>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</si>
  <si>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</si>
  <si>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</si>
  <si>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</si>
  <si>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</si>
  <si>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</si>
  <si>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</si>
  <si>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</si>
  <si>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</si>
  <si>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</si>
  <si>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</si>
  <si>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</si>
  <si>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</si>
  <si>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</si>
  <si>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</si>
  <si>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</si>
  <si>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</si>
  <si>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</si>
  <si>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</si>
  <si>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</si>
  <si>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</si>
  <si>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</si>
  <si>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</si>
  <si>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</si>
  <si>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</si>
  <si>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</si>
  <si>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</si>
  <si>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</si>
  <si>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</si>
  <si>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</si>
  <si>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</si>
  <si>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</si>
  <si>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</si>
  <si>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</si>
  <si>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</si>
  <si>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</si>
  <si>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</si>
  <si>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</si>
  <si>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</si>
  <si>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</si>
  <si>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</si>
  <si>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</si>
  <si>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</si>
  <si>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</si>
  <si>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</si>
  <si>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</si>
  <si>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</si>
  <si>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</si>
  <si>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</si>
  <si>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</si>
  <si>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</si>
  <si>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</si>
  <si>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</si>
  <si>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</si>
  <si>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</si>
  <si>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</si>
  <si>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</si>
  <si>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</si>
  <si>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</si>
  <si>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</si>
  <si>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</si>
  <si>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</si>
  <si>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</si>
  <si>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</si>
  <si>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</si>
  <si>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</si>
  <si>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</si>
  <si>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</si>
  <si>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</si>
  <si>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</si>
  <si>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</si>
  <si>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</si>
  <si>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</si>
  <si>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</si>
  <si>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</si>
  <si>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</si>
  <si>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</si>
  <si>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</si>
  <si>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</si>
  <si>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</si>
  <si>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</si>
  <si>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</si>
  <si>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</si>
  <si>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</si>
  <si>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</si>
  <si>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</si>
  <si>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</si>
  <si>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</si>
  <si>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</si>
  <si>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</si>
  <si>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</si>
  <si>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</si>
  <si>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</si>
  <si>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</si>
  <si>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</si>
  <si>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</si>
  <si>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</si>
  <si>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</si>
  <si>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</si>
  <si>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</si>
  <si>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</si>
  <si>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</si>
  <si>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</si>
  <si>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</si>
  <si>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</si>
  <si>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</si>
  <si>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</si>
  <si>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</si>
  <si>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</si>
  <si>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</si>
  <si>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</si>
  <si>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</si>
  <si>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</si>
  <si>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</si>
  <si>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</si>
  <si>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</si>
  <si>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</si>
  <si>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</si>
  <si>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</si>
  <si>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</si>
  <si>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</si>
  <si>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</si>
  <si>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</si>
  <si>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</si>
  <si>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</si>
  <si>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</si>
  <si>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</si>
  <si>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</si>
  <si>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</si>
  <si>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</si>
  <si>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</si>
  <si>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</si>
  <si>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</si>
  <si>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</si>
  <si>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</si>
  <si>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</si>
  <si>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</si>
  <si>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</si>
  <si>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</si>
  <si>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</si>
  <si>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</si>
  <si>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</si>
  <si>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</si>
  <si>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</si>
  <si>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</si>
  <si>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</si>
  <si>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</si>
  <si>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</si>
  <si>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</si>
  <si>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</si>
  <si>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</si>
  <si>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</si>
  <si>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</si>
  <si>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</si>
  <si>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</si>
  <si>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</si>
  <si>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</si>
  <si>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</si>
  <si>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</si>
  <si>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</si>
  <si>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</si>
  <si>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</si>
  <si>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</si>
  <si>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</si>
  <si>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</si>
  <si>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</si>
  <si>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</si>
  <si>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</si>
  <si>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</si>
  <si>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</si>
  <si>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</si>
  <si>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</si>
  <si>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</si>
  <si>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</si>
  <si>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</si>
  <si>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</si>
  <si>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</si>
  <si>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</si>
  <si>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</si>
  <si>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</si>
  <si>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</si>
  <si>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</si>
  <si>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</si>
  <si>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</si>
  <si>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</si>
  <si>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</si>
  <si>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</si>
  <si>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</si>
  <si>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</si>
  <si>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</si>
  <si>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</si>
  <si>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</si>
  <si>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</si>
  <si>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</si>
  <si>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</si>
  <si>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</si>
  <si>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</si>
  <si>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</si>
  <si>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</si>
  <si>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</si>
  <si>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</si>
  <si>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</si>
  <si>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</si>
  <si>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</si>
  <si>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</si>
  <si>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</si>
  <si>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</si>
  <si>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</si>
  <si>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</si>
  <si>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</si>
  <si>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</si>
  <si>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</si>
  <si>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</si>
  <si>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</si>
  <si>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</si>
  <si>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</si>
  <si>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</si>
  <si>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</si>
  <si>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</si>
  <si>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</si>
  <si>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</si>
  <si>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</si>
  <si>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</si>
  <si>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</si>
  <si>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</si>
  <si>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</si>
  <si>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</si>
  <si>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</si>
  <si>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</si>
  <si>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</si>
  <si>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</si>
  <si>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</si>
  <si>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</si>
  <si>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</si>
  <si>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</si>
  <si>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</si>
  <si>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</si>
  <si>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</si>
  <si>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</si>
  <si>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</si>
  <si>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</si>
  <si>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</si>
  <si>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</si>
  <si>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</si>
  <si>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</si>
  <si>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</si>
  <si>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</si>
  <si>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</si>
  <si>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</si>
  <si>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</si>
  <si>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</si>
  <si>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</si>
  <si>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</si>
  <si>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</si>
  <si>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</si>
  <si>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</si>
  <si>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</si>
  <si>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</si>
  <si>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</si>
  <si>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</si>
  <si>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</si>
  <si>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</si>
  <si>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</si>
  <si>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</si>
  <si>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</si>
  <si>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</si>
  <si>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</si>
  <si>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</si>
  <si>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</si>
  <si>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</si>
  <si>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</si>
  <si>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</si>
  <si>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</si>
  <si>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</si>
  <si>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</si>
  <si>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</si>
  <si>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</si>
  <si>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</si>
  <si>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</si>
  <si>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</si>
  <si>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</si>
  <si>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</si>
  <si>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</si>
  <si>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</si>
  <si>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</si>
  <si>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</si>
  <si>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</si>
  <si>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</si>
  <si>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</si>
  <si>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</si>
  <si>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</si>
  <si>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</si>
  <si>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</si>
  <si>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</si>
  <si>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</si>
  <si>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</si>
  <si>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</si>
  <si>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</si>
  <si>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</si>
  <si>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</si>
  <si>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</si>
  <si>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</si>
  <si>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</si>
  <si>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</si>
  <si>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</si>
  <si>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</si>
  <si>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</si>
  <si>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</si>
  <si>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</si>
  <si>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</si>
  <si>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</si>
  <si>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</si>
  <si>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</si>
  <si>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</si>
  <si>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</si>
  <si>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</si>
  <si>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</si>
  <si>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</si>
  <si>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</si>
  <si>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</si>
  <si>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</si>
  <si>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</si>
  <si>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</si>
  <si>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</si>
  <si>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</si>
  <si>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</si>
  <si>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</si>
  <si>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</si>
  <si>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</si>
  <si>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</si>
  <si>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</si>
  <si>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</si>
  <si>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</si>
  <si>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</si>
  <si>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</si>
  <si>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</si>
  <si>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</si>
  <si>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</si>
  <si>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</si>
  <si>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</si>
  <si>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</si>
  <si>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</si>
  <si>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</si>
  <si>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</si>
  <si>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</si>
  <si>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</si>
  <si>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</si>
  <si>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</si>
  <si>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</si>
  <si>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</si>
  <si>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</si>
  <si>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</si>
  <si>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</si>
  <si>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</si>
  <si>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</si>
  <si>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</si>
  <si>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</si>
  <si>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</si>
  <si>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</si>
  <si>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</si>
  <si>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</si>
  <si>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</si>
  <si>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</si>
  <si>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</si>
  <si>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</si>
  <si>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</si>
  <si>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</si>
  <si>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</si>
  <si>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</si>
  <si>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</si>
  <si>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</si>
  <si>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</si>
  <si>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</si>
  <si>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</si>
  <si>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</si>
  <si>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</si>
  <si>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</si>
  <si>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</si>
  <si>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</si>
  <si>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</si>
  <si>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</si>
  <si>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</si>
  <si>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</si>
  <si>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</si>
  <si>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</si>
  <si>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</si>
  <si>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</si>
  <si>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</si>
  <si>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</si>
  <si>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</si>
  <si>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</si>
  <si>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</si>
  <si>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</si>
  <si>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</si>
  <si>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</si>
  <si>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</si>
  <si>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</si>
  <si>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</si>
  <si>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</si>
  <si>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</si>
  <si>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</si>
  <si>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</si>
  <si>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</si>
  <si>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</si>
  <si>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</si>
  <si>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</si>
  <si>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</si>
  <si>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</si>
  <si>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</si>
  <si>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</si>
  <si>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</si>
  <si>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</si>
  <si>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</si>
  <si>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</si>
  <si>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</si>
  <si>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</si>
  <si>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</si>
  <si>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</si>
  <si>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</si>
  <si>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</si>
  <si>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</si>
  <si>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</si>
  <si>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</si>
  <si>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</si>
  <si>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</si>
  <si>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</si>
  <si>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</si>
  <si>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</si>
  <si>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</si>
  <si>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</si>
  <si>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</si>
  <si>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</si>
  <si>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</si>
  <si>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</si>
  <si>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</si>
  <si>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</si>
  <si>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</si>
  <si>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</si>
  <si>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</si>
  <si>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</si>
  <si>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</si>
  <si>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</si>
  <si>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</si>
  <si>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</si>
  <si>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</si>
  <si>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</si>
  <si>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</si>
  <si>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</si>
  <si>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</si>
  <si>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</si>
  <si>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</si>
  <si>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</si>
  <si>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</si>
  <si>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</si>
  <si>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</si>
  <si>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</si>
  <si>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</si>
  <si>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</si>
  <si>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</si>
  <si>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</si>
  <si>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</si>
  <si>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</si>
  <si>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</si>
  <si>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</si>
  <si>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</si>
  <si>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</si>
  <si>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</si>
  <si>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</si>
  <si>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</si>
  <si>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</si>
  <si>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</si>
  <si>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</si>
  <si>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</si>
  <si>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</si>
  <si>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</si>
  <si>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</si>
  <si>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</si>
  <si>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</si>
  <si>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</si>
  <si>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</si>
  <si>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</si>
  <si>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</si>
  <si>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</si>
  <si>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</si>
  <si>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</si>
  <si>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</si>
  <si>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</si>
  <si>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</si>
  <si>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</si>
  <si>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</si>
  <si>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</si>
  <si>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</si>
  <si>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</si>
  <si>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</si>
  <si>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</si>
  <si>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</si>
  <si>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</si>
  <si>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</si>
  <si>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</si>
  <si>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</si>
  <si>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</si>
  <si>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</si>
  <si>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</si>
  <si>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</si>
  <si>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</si>
  <si>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</si>
  <si>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</si>
  <si>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</si>
  <si>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</si>
  <si>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</si>
  <si>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</si>
  <si>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</si>
  <si>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</si>
  <si>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</si>
  <si>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</si>
  <si>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</si>
  <si>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</si>
  <si>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</si>
  <si>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</si>
  <si>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</si>
  <si>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</si>
  <si>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</si>
  <si>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</si>
  <si>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</si>
  <si>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</si>
  <si>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</si>
  <si>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</si>
  <si>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</si>
  <si>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</si>
  <si>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</si>
  <si>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</si>
  <si>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</si>
  <si>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</si>
  <si>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</si>
  <si>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</si>
  <si>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</si>
  <si>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</si>
  <si>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</si>
  <si>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</si>
  <si>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</si>
  <si>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</si>
  <si>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</si>
  <si>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</si>
  <si>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</si>
  <si>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</si>
  <si>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</si>
  <si>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</si>
  <si>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</si>
  <si>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</si>
  <si>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</si>
  <si>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</si>
  <si>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</si>
  <si>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</si>
  <si>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</si>
  <si>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</si>
  <si>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</si>
  <si>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</si>
  <si>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</si>
  <si>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</si>
  <si>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</si>
  <si>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</si>
  <si>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</si>
  <si>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</si>
  <si>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</si>
  <si>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</si>
  <si>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</si>
  <si>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</si>
  <si>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</si>
  <si>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</si>
  <si>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</si>
  <si>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</si>
  <si>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</si>
  <si>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</si>
  <si>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</si>
  <si>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</si>
  <si>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</si>
  <si>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</si>
  <si>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</si>
  <si>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</si>
  <si>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</si>
  <si>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</si>
  <si>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</si>
  <si>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</si>
  <si>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</si>
  <si>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</si>
  <si>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</si>
  <si>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</si>
  <si>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</si>
  <si>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</si>
  <si>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</si>
  <si>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</si>
  <si>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</si>
  <si>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</si>
  <si>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</si>
  <si>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</si>
  <si>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</si>
  <si>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</si>
  <si>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</si>
  <si>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</si>
  <si>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</si>
  <si>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</si>
  <si>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</si>
  <si>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</si>
  <si>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</si>
  <si>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</si>
  <si>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</si>
  <si>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</si>
  <si>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</si>
  <si>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</si>
  <si>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</si>
  <si>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</si>
  <si>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</si>
  <si>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</si>
  <si>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</si>
  <si>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</si>
  <si>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</si>
  <si>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</si>
  <si>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</si>
  <si>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</si>
  <si>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</si>
  <si>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</si>
  <si>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</si>
  <si>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</si>
  <si>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</si>
  <si>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</si>
  <si>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</si>
  <si>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</si>
  <si>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</si>
  <si>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</si>
  <si>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</si>
  <si>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</si>
  <si>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</si>
  <si>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</si>
  <si>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</si>
  <si>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</si>
  <si>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</si>
  <si>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</si>
  <si>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</si>
  <si>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</si>
  <si>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</si>
  <si>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</si>
  <si>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</si>
  <si>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</si>
  <si>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</si>
  <si>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</si>
  <si>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</si>
  <si>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</si>
  <si>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</si>
  <si>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</si>
  <si>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</si>
  <si>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</si>
  <si>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</si>
  <si>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</si>
  <si>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</si>
  <si>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</si>
  <si>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</si>
  <si>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</si>
  <si>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</si>
  <si>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</si>
  <si>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</si>
  <si>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</si>
  <si>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</si>
  <si>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</si>
  <si>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</si>
  <si>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</si>
  <si>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</si>
  <si>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</si>
  <si>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</si>
  <si>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</si>
  <si>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</si>
  <si>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</si>
  <si>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</si>
  <si>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</si>
  <si>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</si>
  <si>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</si>
  <si>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</si>
  <si>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</si>
  <si>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</si>
  <si>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</si>
  <si>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</si>
  <si>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</si>
  <si>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</si>
  <si>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</si>
  <si>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</si>
  <si>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</si>
  <si>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</si>
  <si>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</si>
  <si>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</si>
  <si>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</si>
  <si>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</si>
  <si>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</si>
  <si>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</si>
  <si>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</si>
  <si>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</si>
  <si>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</si>
  <si>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</si>
  <si>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</si>
  <si>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</si>
  <si>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</si>
  <si>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</si>
  <si>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</si>
  <si>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</si>
  <si>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</si>
  <si>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</si>
  <si>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</si>
  <si>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</si>
  <si>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</si>
  <si>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</si>
  <si>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</si>
  <si>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</si>
  <si>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</si>
  <si>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</si>
  <si>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</si>
  <si>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</si>
  <si>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</si>
  <si>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</si>
  <si>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</si>
  <si>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</si>
  <si>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</si>
  <si>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</si>
  <si>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</si>
  <si>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</si>
  <si>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</si>
  <si>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</si>
  <si>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</si>
  <si>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</si>
  <si>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</si>
  <si>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</si>
  <si>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</si>
  <si>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</si>
  <si>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</si>
  <si>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</si>
  <si>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</si>
  <si>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</si>
  <si>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</si>
  <si>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</si>
  <si>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</si>
  <si>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</si>
  <si>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</si>
  <si>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</si>
  <si>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</si>
  <si>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</si>
  <si>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</si>
  <si>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</si>
  <si>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</si>
  <si>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</si>
  <si>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</si>
  <si>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</si>
  <si>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</si>
  <si>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</si>
  <si>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</si>
  <si>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</si>
  <si>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</si>
  <si>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</si>
  <si>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</si>
  <si>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</si>
  <si>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</si>
  <si>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</si>
  <si>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</si>
  <si>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</si>
  <si>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</si>
  <si>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</si>
  <si>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</si>
  <si>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</si>
  <si>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</si>
  <si>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</si>
  <si>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</si>
  <si>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</si>
  <si>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</si>
  <si>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</si>
  <si>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</si>
  <si>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</si>
  <si>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</si>
  <si>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</si>
  <si>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</si>
  <si>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</si>
  <si>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</si>
  <si>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</si>
  <si>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</si>
  <si>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</si>
  <si>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</si>
  <si>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</si>
  <si>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</si>
  <si>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</si>
  <si>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</si>
  <si>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</si>
  <si>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</si>
  <si>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</si>
  <si>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</si>
  <si>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</si>
  <si>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</si>
  <si>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</si>
  <si>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</si>
  <si>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</si>
  <si>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</si>
  <si>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</si>
  <si>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</si>
  <si>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</si>
  <si>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</si>
  <si>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</si>
  <si>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</si>
  <si>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</si>
  <si>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</si>
  <si>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</si>
  <si>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</si>
  <si>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</si>
  <si>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</si>
  <si>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</si>
  <si>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</si>
  <si>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</si>
  <si>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</si>
  <si>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</si>
  <si>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</si>
  <si>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</si>
  <si>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</si>
  <si>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</si>
  <si>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</si>
  <si>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</si>
  <si>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</si>
  <si>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</si>
  <si>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</si>
  <si>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</si>
  <si>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</si>
  <si>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</si>
  <si>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</si>
  <si>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</si>
  <si>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</si>
  <si>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</si>
  <si>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</si>
  <si>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</si>
  <si>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</si>
  <si>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</si>
  <si>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</si>
  <si>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</si>
  <si>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</si>
  <si>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</si>
  <si>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</si>
  <si>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</si>
  <si>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</si>
  <si>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</si>
  <si>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</si>
  <si>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</si>
  <si>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</si>
  <si>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</si>
  <si>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</si>
  <si>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</si>
  <si>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</si>
  <si>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</si>
  <si>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</si>
  <si>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</si>
  <si>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</si>
  <si>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</si>
  <si>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</si>
  <si>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</si>
  <si>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</si>
  <si>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</si>
  <si>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</si>
  <si>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</si>
  <si>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</si>
  <si>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</si>
  <si>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</si>
  <si>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</si>
  <si>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</si>
  <si>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</si>
  <si>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</si>
  <si>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</si>
  <si>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</si>
  <si>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</si>
  <si>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</si>
  <si>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</si>
  <si>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</si>
  <si>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</si>
  <si>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</si>
  <si>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</si>
  <si>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</si>
  <si>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</si>
  <si>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</si>
  <si>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</si>
  <si>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</si>
  <si>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</si>
  <si>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</si>
  <si>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</si>
  <si>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</si>
  <si>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</si>
  <si>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</si>
  <si>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</si>
  <si>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</si>
  <si>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</si>
  <si>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</si>
  <si>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</si>
  <si>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</si>
  <si>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</si>
  <si>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</si>
  <si>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</si>
  <si>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</si>
  <si>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</si>
  <si>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</si>
  <si>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</si>
  <si>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</si>
  <si>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</si>
  <si>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</si>
  <si>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</si>
  <si>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</si>
  <si>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</si>
  <si>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</si>
  <si>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</si>
  <si>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</si>
  <si>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</si>
  <si>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</si>
  <si>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</si>
  <si>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</si>
  <si>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</si>
  <si>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</si>
  <si>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</si>
  <si>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</si>
  <si>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</si>
  <si>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</si>
  <si>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</si>
  <si>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</si>
  <si>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</si>
  <si>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</si>
  <si>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</si>
  <si>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</si>
  <si>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</si>
  <si>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</si>
  <si>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</si>
  <si>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</si>
  <si>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</si>
  <si>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</si>
  <si>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</si>
  <si>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</si>
  <si>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</si>
  <si>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</si>
  <si>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</si>
  <si>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</si>
  <si>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</si>
  <si>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</si>
  <si>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</si>
  <si>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</si>
  <si>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</si>
  <si>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</si>
  <si>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</si>
  <si>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</si>
  <si>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</si>
  <si>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</si>
  <si>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</si>
  <si>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</si>
  <si>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</si>
  <si>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</si>
  <si>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</si>
  <si>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</si>
  <si>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</si>
  <si>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</si>
  <si>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</si>
  <si>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</si>
  <si>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</si>
  <si>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</si>
  <si>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</si>
  <si>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</si>
  <si>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</si>
  <si>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</si>
  <si>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</si>
  <si>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</si>
  <si>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</si>
  <si>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</si>
  <si>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</si>
  <si>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</si>
  <si>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</si>
  <si>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</si>
  <si>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</si>
  <si>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</si>
  <si>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</si>
  <si>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</si>
  <si>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</si>
  <si>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</si>
  <si>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</si>
  <si>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</si>
  <si>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</si>
  <si>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</si>
  <si>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</si>
  <si>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</si>
  <si>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</si>
  <si>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</si>
  <si>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</si>
  <si>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</si>
  <si>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</si>
  <si>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</si>
  <si>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</si>
  <si>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</si>
  <si>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</si>
  <si>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</si>
  <si>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</si>
  <si>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</si>
  <si>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</si>
  <si>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</si>
  <si>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</si>
  <si>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</si>
  <si>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</si>
  <si>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</si>
  <si>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</si>
  <si>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</si>
  <si>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</si>
  <si>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</si>
  <si>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</si>
  <si>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</si>
  <si>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</si>
  <si>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</si>
  <si>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</si>
  <si>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</si>
  <si>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</si>
  <si>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</si>
  <si>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</si>
  <si>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</si>
  <si>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</si>
  <si>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</si>
  <si>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</si>
  <si>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</si>
  <si>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</si>
  <si>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</si>
  <si>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</si>
  <si>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</si>
  <si>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</si>
  <si>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</si>
  <si>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</si>
  <si>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</si>
  <si>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</si>
  <si>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</si>
  <si>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</si>
  <si>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</si>
  <si>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</si>
  <si>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</si>
  <si>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</si>
  <si>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</si>
  <si>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</si>
  <si>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</si>
  <si>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</si>
  <si>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</si>
  <si>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</si>
  <si>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</si>
  <si>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</si>
  <si>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</si>
  <si>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</si>
  <si>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</si>
  <si>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</si>
  <si>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</si>
  <si>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</si>
  <si>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</si>
  <si>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</si>
  <si>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</si>
  <si>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</si>
  <si>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</si>
  <si>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</si>
  <si>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</si>
  <si>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</si>
  <si>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</si>
  <si>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</si>
  <si>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</si>
  <si>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</si>
  <si>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</si>
  <si>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</si>
  <si>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</si>
  <si>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</si>
  <si>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</si>
  <si>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</si>
  <si>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</si>
  <si>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</si>
  <si>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</si>
  <si>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</si>
  <si>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</si>
  <si>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</si>
  <si>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</si>
  <si>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</si>
  <si>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</si>
  <si>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</si>
  <si>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</si>
  <si>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</si>
  <si>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</si>
  <si>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</si>
  <si>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</si>
  <si>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</si>
  <si>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</si>
  <si>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</si>
  <si>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</si>
  <si>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</si>
  <si>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</si>
  <si>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</si>
  <si>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</si>
  <si>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</si>
  <si>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</si>
  <si>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</si>
  <si>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</si>
  <si>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</si>
  <si>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</si>
  <si>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</si>
  <si>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</si>
  <si>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</si>
  <si>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</si>
  <si>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</si>
  <si>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</si>
  <si>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</si>
  <si>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</si>
  <si>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</si>
  <si>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</si>
  <si>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</si>
  <si>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</si>
  <si>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</si>
  <si>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</si>
  <si>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</si>
  <si>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</si>
  <si>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</si>
  <si>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</si>
  <si>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</si>
  <si>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</si>
  <si>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</si>
  <si>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</si>
  <si>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</si>
  <si>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</si>
  <si>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</si>
  <si>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</si>
  <si>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</si>
  <si>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</si>
  <si>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</si>
  <si>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</si>
  <si>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</si>
  <si>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</si>
  <si>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</si>
  <si>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</si>
  <si>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</si>
  <si>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</si>
  <si>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</si>
  <si>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</si>
  <si>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</si>
  <si>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</si>
  <si>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</si>
  <si>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</si>
  <si>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</si>
  <si>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</si>
  <si>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</si>
  <si>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</si>
  <si>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</si>
  <si>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</si>
  <si>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</si>
  <si>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</si>
  <si>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</si>
  <si>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</si>
  <si>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</si>
  <si>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</si>
  <si>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</si>
  <si>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</si>
  <si>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</si>
  <si>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</si>
  <si>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</si>
  <si>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</si>
  <si>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</si>
  <si>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</si>
  <si>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</si>
  <si>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</si>
  <si>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</si>
  <si>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</si>
  <si>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</si>
  <si>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</si>
  <si>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</si>
  <si>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</si>
  <si>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</si>
  <si>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</si>
  <si>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</si>
  <si>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</si>
  <si>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</si>
  <si>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</si>
  <si>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</si>
  <si>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</si>
  <si>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</si>
  <si>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</si>
  <si>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</si>
  <si>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</si>
  <si>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</si>
  <si>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</si>
  <si>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</si>
  <si>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</si>
  <si>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</si>
  <si>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</si>
  <si>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</si>
  <si>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</si>
  <si>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</si>
  <si>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</si>
  <si>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</si>
  <si>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</si>
  <si>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</si>
  <si>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</si>
  <si>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</si>
  <si>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</si>
  <si>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</si>
  <si>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</si>
  <si>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</si>
  <si>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</si>
  <si>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</si>
  <si>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</si>
  <si>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</si>
  <si>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</si>
  <si>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</si>
  <si>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</si>
  <si>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</si>
  <si>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</si>
  <si>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</si>
  <si>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</si>
  <si>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</si>
  <si>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</si>
  <si>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</si>
  <si>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</si>
  <si>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</si>
  <si>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</si>
  <si>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</si>
  <si>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</si>
  <si>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</si>
  <si>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</si>
  <si>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</si>
  <si>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</si>
  <si>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</si>
  <si>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</si>
  <si>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</si>
  <si>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</si>
  <si>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</si>
  <si>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</si>
  <si>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</si>
  <si>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</si>
  <si>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</si>
  <si>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</si>
  <si>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</si>
  <si>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</si>
  <si>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</si>
  <si>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</si>
  <si>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</si>
  <si>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</si>
  <si>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</si>
  <si>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</si>
  <si>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</si>
  <si>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</si>
  <si>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</si>
  <si>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</si>
  <si>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</si>
  <si>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</si>
  <si>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</si>
  <si>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</si>
  <si>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</si>
  <si>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</si>
  <si>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</si>
  <si>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</si>
  <si>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</si>
  <si>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</si>
  <si>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</si>
  <si>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</si>
  <si>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</si>
  <si>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</si>
  <si>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</si>
  <si>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</si>
  <si>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</si>
  <si>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</si>
  <si>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</si>
  <si>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</si>
  <si>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</si>
  <si>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</si>
  <si>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</si>
  <si>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</si>
  <si>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</si>
  <si>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</si>
  <si>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</si>
  <si>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</si>
  <si>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</si>
  <si>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</si>
  <si>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</si>
  <si>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</si>
  <si>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</si>
  <si>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</si>
  <si>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</si>
  <si>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</si>
  <si>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</si>
  <si>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</si>
  <si>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</si>
  <si>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</si>
  <si>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</si>
  <si>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</si>
  <si>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</si>
  <si>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</si>
  <si>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</si>
  <si>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</si>
  <si>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</si>
  <si>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</si>
  <si>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</si>
  <si>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</si>
  <si>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</si>
  <si>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</si>
  <si>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</si>
  <si>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</si>
  <si>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</si>
  <si>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</si>
  <si>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</si>
  <si>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</si>
  <si>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</si>
  <si>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</si>
  <si>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</si>
  <si>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</si>
  <si>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</si>
  <si>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</si>
  <si>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</si>
  <si>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</si>
  <si>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</si>
  <si>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</si>
  <si>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</si>
  <si>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</si>
  <si>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</si>
  <si>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</si>
  <si>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</si>
  <si>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</si>
  <si>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</si>
  <si>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</si>
  <si>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</si>
  <si>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</si>
  <si>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</si>
  <si>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</si>
  <si>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</si>
  <si>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</si>
  <si>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</si>
  <si>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</si>
  <si>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</si>
  <si>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</si>
  <si>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</si>
  <si>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</si>
  <si>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</si>
  <si>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</si>
  <si>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</si>
  <si>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</si>
  <si>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</si>
  <si>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</si>
  <si>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</si>
  <si>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</si>
  <si>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</si>
  <si>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</si>
  <si>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</si>
  <si>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</si>
  <si>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</si>
  <si>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</si>
  <si>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</si>
  <si>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</si>
  <si>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</si>
  <si>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</si>
  <si>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</si>
  <si>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</si>
  <si>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</si>
  <si>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</si>
  <si>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</si>
  <si>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</si>
  <si>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</si>
  <si>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</si>
  <si>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</si>
  <si>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</si>
  <si>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</si>
  <si>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</si>
  <si>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</si>
  <si>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</si>
  <si>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</si>
  <si>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</si>
  <si>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</si>
  <si>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</si>
  <si>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</si>
  <si>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</si>
  <si>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</si>
  <si>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</si>
  <si>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</si>
  <si>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</si>
  <si>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</si>
  <si>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</si>
  <si>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</si>
  <si>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</si>
  <si>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</si>
  <si>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</si>
  <si>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</si>
  <si>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</si>
  <si>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</si>
  <si>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</si>
  <si>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</si>
  <si>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</si>
  <si>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</si>
  <si>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</si>
  <si>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</si>
  <si>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</si>
  <si>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</si>
  <si>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</si>
  <si>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</si>
  <si>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</si>
  <si>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</si>
  <si>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</si>
  <si>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</si>
  <si>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</si>
  <si>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</si>
  <si>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</si>
  <si>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</si>
  <si>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</si>
  <si>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</si>
  <si>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</si>
  <si>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</si>
  <si>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</si>
  <si>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</si>
  <si>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</si>
  <si>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</si>
  <si>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</si>
  <si>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</si>
  <si>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</si>
  <si>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</si>
  <si>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</si>
  <si>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</si>
  <si>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</si>
  <si>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</si>
  <si>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</si>
  <si>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</si>
  <si>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</si>
  <si>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</si>
  <si>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</si>
  <si>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</si>
  <si>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</si>
  <si>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</si>
  <si>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</si>
  <si>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</si>
  <si>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</si>
  <si>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</si>
  <si>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</si>
  <si>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</si>
  <si>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</si>
  <si>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</si>
  <si>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</si>
  <si>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</si>
  <si>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</si>
  <si>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</si>
  <si>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</si>
  <si>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</si>
  <si>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</si>
  <si>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</si>
  <si>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</si>
  <si>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</si>
  <si>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</si>
  <si>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</si>
  <si>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</si>
  <si>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</si>
  <si>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</si>
  <si>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</si>
  <si>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</si>
  <si>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</si>
  <si>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</si>
  <si>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</si>
  <si>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</si>
  <si>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</si>
  <si>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</si>
  <si>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</si>
  <si>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</si>
  <si>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</si>
  <si>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</si>
  <si>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</si>
  <si>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</si>
  <si>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</si>
  <si>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</si>
  <si>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</si>
  <si>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</si>
  <si>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</si>
  <si>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</si>
  <si>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</si>
  <si>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</si>
  <si>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</si>
  <si>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</si>
  <si>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</si>
  <si>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</si>
  <si>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</si>
  <si>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</si>
  <si>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</si>
  <si>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</si>
  <si>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</si>
  <si>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</si>
  <si>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</si>
  <si>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</si>
  <si>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</si>
  <si>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</si>
  <si>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</si>
  <si>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</si>
  <si>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</si>
  <si>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</si>
  <si>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</si>
  <si>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</si>
  <si>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</si>
  <si>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</si>
  <si>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</si>
  <si>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</si>
  <si>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</si>
  <si>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</si>
  <si>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</si>
  <si>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</si>
  <si>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</si>
  <si>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</si>
  <si>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</si>
  <si>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</si>
  <si>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</si>
  <si>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</si>
  <si>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</si>
  <si>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</si>
  <si>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</si>
  <si>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</si>
  <si>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</si>
  <si>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</si>
  <si>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</si>
  <si>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</si>
  <si>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</si>
  <si>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</si>
  <si>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</si>
  <si>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</si>
  <si>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</si>
  <si>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</si>
  <si>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</si>
  <si>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</si>
  <si>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</si>
  <si>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</si>
  <si>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</si>
  <si>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</si>
  <si>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</si>
  <si>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</si>
  <si>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</si>
  <si>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</si>
  <si>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</si>
  <si>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</si>
  <si>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</si>
  <si>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</si>
  <si>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</si>
  <si>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</si>
  <si>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</si>
  <si>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</si>
  <si>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</si>
  <si>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</si>
  <si>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</si>
  <si>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</si>
  <si>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</si>
  <si>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</si>
  <si>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</si>
  <si>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</si>
  <si>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</si>
  <si>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</si>
  <si>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</si>
  <si>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</si>
  <si>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</si>
  <si>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</si>
  <si>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</si>
  <si>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</si>
  <si>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</si>
  <si>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</si>
  <si>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</si>
  <si>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</si>
  <si>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</si>
  <si>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</si>
  <si>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</si>
  <si>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</si>
  <si>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</si>
  <si>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</si>
  <si>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</si>
  <si>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</si>
  <si>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</si>
  <si>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</si>
  <si>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</si>
  <si>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</si>
  <si>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</si>
  <si>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</si>
  <si>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</si>
  <si>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</si>
  <si>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</si>
  <si>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</si>
  <si>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</si>
  <si>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</si>
  <si>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</si>
  <si>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</si>
  <si>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</si>
  <si>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</si>
  <si>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</si>
  <si>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</si>
  <si>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</si>
  <si>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</si>
  <si>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</si>
  <si>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</si>
  <si>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</si>
  <si>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</si>
  <si>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</si>
  <si>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</si>
  <si>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</si>
  <si>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</si>
  <si>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</si>
  <si>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</si>
  <si>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</si>
  <si>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</si>
  <si>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</si>
  <si>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</si>
  <si>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</si>
  <si>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</si>
  <si>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</si>
  <si>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</si>
  <si>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</si>
  <si>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</si>
  <si>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</si>
  <si>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</si>
  <si>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</si>
  <si>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</si>
  <si>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</si>
  <si>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</si>
  <si>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</si>
  <si>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</si>
  <si>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</si>
  <si>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</si>
  <si>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</si>
  <si>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</si>
  <si>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</si>
  <si>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</si>
  <si>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</si>
  <si>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</si>
  <si>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</si>
  <si>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</si>
  <si>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</si>
  <si>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</si>
  <si>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</si>
  <si>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</si>
  <si>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</si>
  <si>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</si>
  <si>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</si>
  <si>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</si>
  <si>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</si>
  <si>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</si>
  <si>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</si>
  <si>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</si>
  <si>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</si>
  <si>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</si>
  <si>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</si>
  <si>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</si>
  <si>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</si>
  <si>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</si>
  <si>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</si>
  <si>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</si>
  <si>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</si>
  <si>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</si>
  <si>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</si>
  <si>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</si>
  <si>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</si>
  <si>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</si>
  <si>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</si>
  <si>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</si>
  <si>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</si>
  <si>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</si>
  <si>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</si>
  <si>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</si>
  <si>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</si>
  <si>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</si>
  <si>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</si>
  <si>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</si>
  <si>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</si>
  <si>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</si>
  <si>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</si>
  <si>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</si>
  <si>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</si>
  <si>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</si>
  <si>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</si>
  <si>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</si>
  <si>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</si>
  <si>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</si>
  <si>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</si>
  <si>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</si>
  <si>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</si>
  <si>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</si>
  <si>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</si>
  <si>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</si>
  <si>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</si>
  <si>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</si>
  <si>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</si>
  <si>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</si>
  <si>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</si>
  <si>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</si>
  <si>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</si>
  <si>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</si>
  <si>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</si>
  <si>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</si>
  <si>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</si>
  <si>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</si>
  <si>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</si>
  <si>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</si>
  <si>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</si>
  <si>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</si>
  <si>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</si>
  <si>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</si>
  <si>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</si>
  <si>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</si>
  <si>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</si>
  <si>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</si>
  <si>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</si>
  <si>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</si>
  <si>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</si>
  <si>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</si>
  <si>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</si>
  <si>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</si>
  <si>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</si>
  <si>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</si>
  <si>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</si>
  <si>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</si>
  <si>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</si>
  <si>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</si>
  <si>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</si>
  <si>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</si>
  <si>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</si>
  <si>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</si>
  <si>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</si>
  <si>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</si>
  <si>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</si>
  <si>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</si>
  <si>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</si>
  <si>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</si>
  <si>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</si>
  <si>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</si>
  <si>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</si>
  <si>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</si>
  <si>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</si>
  <si>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</si>
  <si>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</si>
  <si>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</si>
  <si>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</si>
  <si>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</si>
  <si>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</si>
  <si>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</si>
  <si>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</si>
  <si>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</si>
  <si>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</si>
  <si>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</si>
  <si>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</si>
  <si>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</si>
  <si>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</si>
  <si>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</si>
  <si>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</si>
  <si>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</si>
  <si>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</si>
  <si>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</si>
  <si>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</si>
  <si>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</si>
  <si>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</si>
  <si>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</si>
  <si>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</si>
  <si>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</si>
  <si>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</si>
  <si>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</si>
  <si>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</si>
  <si>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</si>
  <si>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</si>
  <si>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</si>
  <si>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</si>
  <si>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</si>
  <si>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</si>
  <si>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</si>
  <si>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</si>
  <si>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</si>
  <si>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</si>
  <si>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</si>
  <si>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</si>
  <si>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</si>
  <si>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</si>
  <si>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</si>
  <si>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</si>
  <si>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</si>
  <si>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</si>
  <si>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</si>
  <si>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</si>
  <si>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</si>
  <si>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</si>
  <si>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</si>
  <si>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</si>
  <si>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</si>
  <si>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</si>
  <si>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</si>
  <si>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</si>
  <si>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</si>
  <si>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</si>
  <si>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</si>
  <si>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</si>
  <si>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</si>
  <si>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</si>
  <si>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</si>
  <si>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</si>
  <si>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</si>
  <si>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</si>
  <si>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</si>
  <si>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</si>
  <si>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</si>
  <si>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</si>
  <si>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</si>
  <si>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</si>
  <si>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</si>
  <si>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</si>
  <si>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</si>
  <si>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</si>
  <si>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</si>
  <si>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</si>
  <si>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</si>
  <si>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</si>
  <si>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</si>
  <si>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</si>
  <si>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</si>
  <si>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</si>
  <si>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</si>
  <si>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</si>
  <si>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</si>
  <si>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</si>
  <si>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</si>
  <si>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</si>
  <si>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</si>
  <si>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</si>
  <si>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</si>
  <si>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</si>
  <si>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</si>
  <si>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</si>
  <si>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</si>
  <si>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</si>
  <si>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</si>
  <si>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</si>
  <si>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</si>
  <si>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</si>
  <si>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</si>
  <si>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</si>
  <si>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</si>
  <si>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</si>
  <si>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</si>
  <si>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</si>
  <si>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</si>
  <si>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</si>
  <si>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</si>
  <si>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</si>
  <si>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</si>
  <si>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</si>
  <si>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</si>
  <si>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</si>
  <si>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</si>
  <si>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</si>
  <si>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</si>
  <si>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</si>
  <si>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</si>
  <si>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</si>
  <si>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</si>
  <si>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</si>
  <si>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</si>
  <si>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</si>
  <si>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</si>
  <si>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</si>
  <si>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</si>
  <si>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</si>
  <si>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</si>
  <si>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</si>
  <si>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</si>
  <si>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</si>
  <si>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</si>
  <si>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</si>
  <si>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</si>
  <si>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</si>
  <si>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</si>
  <si>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</si>
  <si>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</si>
  <si>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</si>
  <si>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</si>
  <si>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</si>
  <si>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</si>
  <si>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</si>
  <si>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</si>
  <si>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</si>
  <si>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</si>
  <si>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</si>
  <si>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</si>
  <si>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</si>
  <si>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</si>
  <si>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</si>
  <si>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</si>
  <si>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</si>
  <si>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</si>
  <si>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</si>
  <si>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</si>
  <si>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</si>
  <si>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</si>
  <si>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</si>
  <si>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</si>
  <si>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</si>
  <si>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</si>
  <si>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</si>
  <si>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</si>
  <si>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</si>
  <si>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</si>
  <si>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</si>
  <si>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</si>
  <si>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</si>
  <si>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</si>
  <si>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</si>
  <si>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</si>
  <si>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</si>
  <si>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</si>
  <si>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</si>
  <si>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</si>
  <si>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</si>
  <si>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</si>
  <si>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</si>
  <si>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</si>
  <si>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</si>
  <si>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</si>
  <si>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</si>
  <si>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</si>
  <si>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</si>
  <si>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</si>
  <si>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</si>
  <si>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</si>
  <si>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</si>
  <si>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</si>
  <si>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</si>
  <si>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</si>
  <si>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</si>
  <si>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</si>
  <si>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</si>
  <si>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</si>
  <si>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</si>
  <si>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</si>
  <si>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</si>
  <si>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</si>
  <si>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</si>
  <si>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</si>
  <si>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</si>
  <si>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</si>
  <si>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</si>
  <si>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</si>
  <si>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</si>
  <si>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</si>
  <si>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</si>
  <si>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</si>
  <si>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</si>
  <si>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</si>
  <si>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</si>
  <si>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</si>
  <si>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</si>
  <si>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</si>
  <si>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</si>
  <si>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</si>
  <si>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</si>
  <si>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</si>
  <si>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</si>
  <si>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</si>
  <si>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</si>
  <si>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</si>
  <si>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</si>
  <si>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</si>
  <si>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</si>
  <si>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</si>
  <si>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</si>
  <si>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</si>
  <si>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</si>
  <si>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</si>
  <si>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</si>
  <si>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</si>
  <si>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</si>
  <si>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</si>
  <si>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</si>
  <si>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</si>
  <si>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</si>
  <si>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</si>
  <si>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</si>
  <si>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</si>
  <si>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</si>
  <si>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</si>
  <si>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</si>
  <si>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</si>
  <si>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</si>
  <si>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</si>
  <si>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</si>
  <si>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</si>
  <si>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</si>
  <si>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</si>
  <si>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</si>
  <si>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</si>
  <si>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</si>
  <si>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</si>
  <si>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</si>
  <si>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</si>
  <si>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</si>
  <si>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</si>
  <si>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</si>
  <si>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</si>
  <si>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</si>
  <si>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</si>
  <si>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</si>
  <si>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</si>
  <si>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</si>
  <si>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</si>
  <si>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</si>
  <si>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</si>
  <si>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</si>
  <si>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</si>
  <si>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</si>
  <si>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</si>
  <si>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</si>
  <si>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</si>
  <si>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</si>
  <si>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</si>
  <si>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</si>
  <si>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</si>
  <si>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</si>
  <si>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</si>
  <si>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</si>
  <si>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</si>
  <si>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</si>
  <si>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</si>
  <si>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</si>
  <si>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</si>
  <si>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</si>
  <si>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</si>
  <si>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</si>
  <si>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</si>
  <si>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</si>
  <si>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</si>
  <si>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</si>
  <si>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</si>
  <si>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</si>
  <si>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</si>
  <si>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</si>
  <si>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</si>
  <si>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</si>
  <si>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</si>
  <si>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</si>
  <si>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</si>
  <si>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</si>
  <si>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</si>
  <si>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</si>
  <si>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</si>
  <si>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</si>
  <si>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</si>
  <si>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</si>
  <si>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</si>
  <si>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</si>
  <si>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</si>
  <si>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</si>
  <si>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</si>
  <si>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</si>
  <si>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</si>
  <si>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</si>
  <si>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</si>
  <si>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</si>
  <si>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</si>
  <si>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</si>
  <si>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</si>
  <si>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</si>
  <si>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</si>
  <si>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</si>
  <si>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</si>
  <si>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</si>
  <si>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</si>
  <si>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</si>
  <si>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</si>
  <si>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</si>
  <si>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</si>
  <si>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</si>
  <si>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</si>
  <si>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</si>
  <si>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</si>
  <si>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</si>
  <si>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</si>
  <si>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</si>
  <si>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</si>
  <si>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</si>
  <si>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</si>
  <si>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</si>
  <si>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</si>
  <si>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</si>
  <si>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</si>
  <si>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</si>
  <si>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</si>
  <si>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</si>
  <si>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</si>
  <si>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</si>
  <si>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</si>
  <si>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</si>
  <si>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</si>
  <si>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</si>
  <si>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</si>
  <si>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</si>
  <si>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</si>
  <si>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</si>
  <si>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</si>
  <si>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</si>
  <si>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</si>
  <si>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</si>
  <si>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</si>
  <si>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</si>
  <si>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</si>
  <si>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</si>
  <si>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</si>
  <si>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</si>
  <si>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</si>
  <si>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</si>
  <si>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</si>
  <si>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</si>
  <si>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</si>
  <si>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</si>
  <si>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</si>
  <si>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</si>
  <si>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</si>
  <si>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</si>
  <si>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</si>
  <si>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</si>
  <si>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</si>
  <si>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</si>
  <si>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</si>
  <si>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</si>
  <si>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</si>
  <si>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</si>
  <si>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</si>
  <si>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</si>
  <si>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</si>
  <si>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</si>
  <si>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</si>
  <si>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</si>
  <si>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</si>
  <si>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</si>
  <si>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</si>
  <si>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</si>
  <si>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</si>
  <si>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</si>
  <si>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</si>
  <si>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</si>
  <si>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</si>
  <si>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</si>
  <si>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</si>
  <si>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</si>
  <si>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</si>
  <si>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</si>
  <si>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</si>
  <si>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</si>
  <si>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</si>
  <si>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</si>
  <si>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</si>
  <si>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</si>
  <si>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</si>
  <si>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</si>
  <si>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</si>
  <si>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</si>
  <si>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</si>
  <si>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</si>
  <si>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</si>
  <si>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</si>
  <si>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</si>
  <si>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</si>
  <si>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</si>
  <si>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</si>
  <si>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</si>
  <si>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</si>
  <si>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</si>
  <si>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</si>
  <si>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</si>
  <si>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</si>
  <si>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</si>
  <si>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</si>
  <si>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</si>
  <si>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</si>
  <si>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</si>
  <si>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</si>
  <si>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</si>
  <si>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</si>
  <si>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</si>
  <si>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</si>
  <si>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</si>
  <si>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</si>
  <si>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</si>
  <si>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</si>
  <si>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</si>
  <si>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</si>
  <si>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</si>
  <si>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</si>
  <si>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</si>
  <si>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</si>
  <si>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</si>
  <si>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</si>
  <si>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</si>
  <si>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</si>
  <si>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</si>
  <si>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</si>
  <si>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</si>
  <si>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</si>
  <si>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</si>
  <si>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</si>
  <si>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</si>
  <si>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</si>
  <si>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</si>
  <si>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</si>
  <si>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</si>
  <si>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</si>
  <si>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</si>
  <si>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</si>
  <si>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</si>
  <si>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</si>
  <si>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</si>
  <si>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</si>
  <si>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</si>
  <si>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</si>
  <si>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</si>
  <si>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</si>
  <si>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</si>
  <si>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</si>
  <si>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</si>
  <si>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</si>
  <si>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</si>
  <si>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</si>
  <si>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</si>
  <si>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</si>
  <si>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</si>
  <si>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</si>
  <si>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</si>
  <si>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</si>
  <si>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</si>
  <si>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</si>
  <si>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</si>
  <si>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</si>
  <si>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</si>
  <si>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</si>
  <si>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</si>
  <si>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</si>
  <si>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</si>
  <si>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</si>
  <si>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</si>
  <si>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</si>
  <si>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</si>
  <si>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</si>
  <si>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</si>
  <si>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</si>
  <si>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</si>
  <si>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</si>
  <si>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</si>
  <si>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</si>
  <si>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</si>
  <si>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</si>
  <si>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</si>
  <si>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</si>
  <si>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</si>
  <si>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</si>
  <si>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</si>
  <si>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</si>
  <si>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</si>
  <si>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</si>
  <si>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</si>
  <si>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</si>
  <si>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</si>
  <si>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</si>
  <si>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</si>
  <si>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</si>
  <si>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</si>
  <si>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</si>
  <si>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</si>
  <si>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</si>
  <si>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</si>
  <si>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</si>
  <si>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</si>
  <si>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</si>
  <si>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</si>
  <si>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</si>
  <si>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</si>
  <si>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</si>
  <si>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</si>
  <si>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</si>
  <si>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</si>
  <si>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</si>
  <si>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</si>
  <si>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</si>
  <si>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</si>
  <si>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</si>
  <si>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</si>
  <si>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</si>
  <si>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</si>
  <si>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</si>
  <si>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</si>
  <si>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</si>
  <si>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</si>
  <si>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</si>
  <si>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</si>
  <si>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</si>
  <si>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</si>
  <si>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</si>
  <si>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</si>
  <si>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</si>
  <si>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</si>
  <si>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</si>
  <si>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</si>
  <si>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</si>
  <si>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</si>
  <si>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</si>
  <si>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</si>
  <si>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</si>
  <si>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</si>
  <si>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</si>
  <si>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</si>
  <si>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</si>
  <si>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</si>
  <si>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</si>
  <si>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</si>
  <si>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</si>
  <si>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</si>
  <si>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</si>
  <si>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</si>
  <si>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</si>
  <si>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</si>
  <si>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</si>
  <si>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</si>
  <si>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</si>
  <si>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</si>
  <si>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</si>
  <si>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</si>
  <si>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</si>
  <si>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</si>
  <si>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</si>
  <si>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</si>
  <si>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</si>
  <si>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</si>
  <si>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</si>
  <si>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</si>
  <si>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</si>
  <si>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</si>
  <si>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</si>
  <si>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</si>
  <si>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</si>
  <si>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</si>
  <si>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</si>
  <si>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</si>
  <si>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</si>
  <si>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</si>
  <si>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</si>
  <si>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</si>
  <si>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</si>
  <si>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</si>
  <si>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</si>
  <si>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</si>
  <si>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</si>
  <si>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</si>
  <si>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</si>
  <si>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</si>
  <si>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</si>
  <si>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</si>
  <si>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</si>
  <si>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</si>
  <si>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</si>
  <si>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</si>
  <si>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</si>
  <si>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</si>
  <si>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</si>
  <si>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</si>
  <si>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</si>
  <si>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</si>
  <si>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</si>
  <si>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</si>
  <si>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</si>
  <si>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</si>
  <si>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</si>
  <si>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</si>
  <si>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</si>
  <si>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</si>
  <si>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</si>
  <si>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</si>
  <si>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</si>
  <si>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</si>
  <si>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</si>
  <si>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</si>
  <si>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</si>
  <si>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</si>
  <si>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</si>
  <si>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</si>
  <si>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</si>
  <si>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</si>
  <si>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</si>
  <si>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</si>
  <si>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</si>
  <si>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</si>
  <si>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</si>
  <si>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</si>
  <si>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</si>
  <si>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</si>
  <si>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</si>
  <si>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</si>
  <si>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</si>
  <si>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</si>
  <si>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</si>
  <si>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</si>
  <si>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</si>
  <si>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</si>
  <si>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</si>
  <si>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</si>
  <si>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</si>
  <si>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</si>
  <si>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</si>
  <si>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</si>
  <si>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</si>
  <si>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</si>
  <si>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</si>
  <si>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</si>
  <si>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</si>
  <si>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</si>
  <si>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</si>
  <si>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</si>
  <si>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</si>
  <si>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</si>
  <si>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</si>
  <si>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</si>
  <si>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</si>
  <si>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</si>
  <si>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</si>
  <si>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</si>
  <si>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</si>
  <si>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</si>
  <si>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</si>
  <si>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</si>
  <si>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</si>
  <si>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</si>
  <si>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</si>
  <si>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</si>
  <si>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</si>
  <si>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</si>
  <si>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</si>
  <si>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</si>
  <si>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</si>
  <si>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</si>
  <si>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</si>
  <si>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</si>
  <si>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</si>
  <si>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</si>
  <si>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</si>
  <si>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</si>
  <si>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</si>
  <si>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</si>
  <si>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</si>
  <si>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</si>
  <si>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</si>
  <si>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</si>
  <si>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</si>
  <si>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</si>
  <si>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</si>
  <si>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</si>
  <si>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</si>
  <si>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</si>
  <si>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</si>
  <si>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</si>
  <si>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</si>
  <si>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</si>
  <si>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</si>
  <si>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</si>
  <si>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</si>
  <si>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</si>
  <si>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</si>
  <si>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</si>
  <si>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</si>
  <si>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</si>
  <si>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</si>
  <si>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</si>
  <si>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</si>
  <si>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</si>
  <si>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</si>
  <si>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</si>
  <si>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</si>
  <si>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</si>
  <si>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</si>
  <si>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</si>
  <si>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</si>
  <si>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</si>
  <si>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</si>
  <si>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</si>
  <si>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</si>
  <si>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</si>
  <si>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</si>
  <si>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</si>
  <si>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</si>
  <si>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</si>
  <si>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</si>
  <si>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</si>
  <si>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</si>
  <si>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</si>
  <si>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</si>
  <si>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</si>
  <si>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</si>
  <si>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</si>
  <si>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</si>
  <si>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</si>
  <si>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</si>
  <si>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</si>
  <si>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</si>
  <si>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</si>
  <si>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</si>
  <si>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</si>
  <si>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</si>
  <si>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</si>
  <si>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</si>
  <si>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</si>
  <si>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</si>
  <si>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</si>
  <si>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</si>
  <si>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</si>
  <si>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</si>
  <si>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</si>
  <si>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</si>
  <si>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</si>
  <si>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</si>
  <si>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</si>
  <si>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</si>
  <si>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</si>
  <si>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</si>
  <si>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</si>
  <si>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</si>
  <si>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</si>
  <si>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</si>
  <si>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</si>
  <si>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</si>
  <si>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</si>
  <si>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</si>
  <si>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</si>
  <si>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</si>
  <si>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</si>
  <si>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</si>
  <si>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</si>
  <si>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</si>
  <si>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</si>
  <si>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</si>
  <si>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</si>
  <si>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</si>
  <si>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</si>
  <si>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</si>
  <si>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</si>
  <si>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</si>
  <si>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</si>
  <si>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</si>
  <si>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</si>
  <si>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</si>
  <si>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</si>
  <si>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</si>
  <si>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</si>
  <si>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</si>
  <si>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</si>
  <si>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</si>
  <si>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</si>
  <si>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</si>
  <si>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</si>
  <si>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</si>
  <si>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</si>
  <si>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</si>
  <si>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</si>
  <si>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</si>
  <si>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</si>
  <si>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</si>
  <si>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</si>
  <si>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</si>
  <si>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</si>
  <si>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</si>
  <si>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</si>
  <si>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</si>
  <si>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</si>
  <si>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</si>
  <si>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</si>
  <si>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</si>
  <si>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</si>
  <si>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</si>
  <si>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</si>
  <si>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</si>
  <si>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</si>
  <si>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</si>
  <si>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</si>
  <si>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</si>
  <si>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</si>
  <si>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</si>
  <si>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</si>
  <si>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</si>
  <si>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</si>
  <si>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</si>
  <si>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</si>
  <si>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</si>
  <si>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</si>
  <si>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</si>
  <si>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</si>
  <si>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</si>
  <si>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</si>
  <si>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</si>
  <si>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</si>
  <si>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</si>
  <si>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</si>
  <si>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</si>
  <si>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</si>
  <si>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</si>
  <si>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</si>
  <si>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</si>
  <si>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</si>
  <si>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</si>
  <si>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</si>
  <si>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</si>
  <si>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</si>
  <si>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</si>
  <si>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</si>
  <si>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</si>
  <si>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</si>
  <si>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</si>
  <si>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</si>
  <si>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</si>
  <si>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</si>
  <si>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</si>
  <si>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</si>
  <si>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</si>
  <si>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</si>
  <si>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</si>
  <si>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</si>
  <si>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</si>
  <si>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</si>
  <si>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</si>
  <si>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</si>
  <si>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</si>
  <si>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</si>
  <si>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</si>
  <si>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</si>
  <si>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</si>
  <si>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</si>
  <si>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</si>
  <si>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</si>
  <si>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</si>
  <si>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</si>
  <si>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</si>
  <si>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</si>
  <si>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</si>
  <si>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</si>
  <si>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</si>
  <si>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</si>
  <si>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</si>
  <si>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</si>
  <si>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</si>
  <si>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</si>
  <si>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</si>
  <si>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</si>
  <si>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</si>
  <si>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</si>
  <si>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</si>
  <si>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</si>
  <si>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</si>
  <si>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</si>
  <si>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</si>
  <si>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</si>
  <si>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</si>
  <si>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</si>
  <si>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</si>
  <si>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</si>
  <si>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</si>
  <si>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</si>
  <si>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</si>
  <si>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</si>
  <si>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</si>
  <si>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</si>
  <si>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</si>
  <si>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</si>
  <si>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</si>
  <si>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</si>
  <si>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</si>
  <si>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</si>
  <si>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</si>
  <si>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</si>
  <si>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</si>
  <si>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</si>
  <si>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</si>
  <si>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</si>
  <si>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</si>
  <si>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</si>
  <si>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</si>
  <si>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</si>
  <si>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</si>
  <si>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</si>
  <si>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</si>
  <si>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</si>
  <si>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</si>
  <si>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</si>
  <si>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</si>
  <si>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</si>
  <si>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</si>
  <si>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</si>
  <si>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</si>
  <si>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</si>
  <si>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</si>
  <si>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</si>
  <si>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</si>
  <si>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</si>
  <si>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</si>
  <si>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</si>
  <si>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</si>
  <si>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</si>
  <si>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</si>
  <si>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</si>
  <si>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</si>
  <si>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</si>
  <si>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</si>
  <si>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</si>
  <si>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</si>
  <si>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</si>
  <si>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</si>
  <si>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</si>
  <si>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</si>
  <si>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</si>
  <si>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</si>
  <si>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</si>
  <si>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</si>
  <si>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</si>
  <si>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</si>
  <si>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</si>
  <si>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</si>
  <si>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</si>
  <si>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</si>
  <si>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</si>
  <si>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</si>
  <si>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</si>
  <si>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</si>
  <si>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</si>
  <si>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</si>
  <si>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</si>
  <si>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</si>
  <si>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</si>
  <si>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</si>
  <si>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</si>
  <si>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</si>
  <si>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</si>
  <si>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</si>
  <si>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</si>
  <si>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</si>
  <si>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</si>
  <si>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</si>
  <si>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</si>
  <si>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</si>
  <si>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</si>
  <si>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</si>
  <si>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</si>
  <si>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</si>
  <si>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</si>
  <si>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</si>
  <si>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</si>
  <si>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</si>
  <si>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</si>
  <si>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</si>
  <si>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</si>
  <si>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</si>
  <si>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</si>
  <si>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</si>
  <si>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</si>
  <si>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</si>
  <si>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</si>
  <si>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</si>
  <si>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</si>
  <si>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</si>
  <si>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</si>
  <si>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</si>
  <si>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</si>
  <si>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</si>
  <si>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</si>
  <si>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</si>
  <si>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</si>
  <si>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</si>
  <si>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</si>
  <si>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</si>
  <si>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</si>
  <si>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</si>
  <si>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</si>
  <si>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</si>
  <si>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</si>
  <si>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</si>
  <si>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</si>
  <si>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</si>
  <si>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</si>
  <si>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</si>
  <si>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</si>
  <si>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</si>
  <si>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</si>
  <si>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</si>
  <si>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</si>
  <si>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</si>
  <si>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</si>
  <si>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</si>
  <si>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</si>
  <si>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</si>
  <si>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</si>
  <si>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</si>
  <si>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</si>
  <si>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</si>
  <si>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</si>
  <si>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</si>
  <si>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</si>
  <si>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</si>
  <si>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</si>
  <si>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</si>
  <si>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</si>
  <si>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</si>
  <si>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</si>
  <si>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</si>
  <si>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</si>
  <si>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</si>
  <si>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</si>
  <si>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</si>
  <si>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</si>
  <si>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</si>
  <si>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</si>
  <si>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</si>
  <si>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</si>
  <si>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</si>
  <si>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</si>
  <si>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</si>
  <si>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</si>
  <si>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</si>
  <si>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</si>
  <si>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</si>
  <si>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</si>
  <si>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</si>
  <si>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</si>
  <si>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</si>
  <si>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</si>
  <si>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</si>
  <si>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</si>
  <si>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</si>
  <si>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</si>
  <si>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</si>
  <si>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</si>
  <si>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</si>
  <si>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</si>
  <si>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</si>
  <si>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</si>
  <si>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</si>
  <si>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</si>
  <si>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</si>
  <si>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</si>
  <si>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</si>
  <si>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</si>
  <si>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</si>
  <si>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</si>
  <si>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</si>
  <si>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</si>
  <si>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</si>
  <si>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</si>
  <si>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</si>
  <si>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</si>
  <si>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</si>
  <si>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</si>
  <si>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</si>
  <si>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</si>
  <si>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</si>
  <si>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</si>
  <si>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</si>
  <si>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</si>
  <si>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</si>
  <si>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</si>
  <si>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</si>
  <si>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</si>
  <si>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</si>
  <si>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</si>
  <si>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</si>
  <si>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</si>
  <si>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</si>
  <si>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</si>
  <si>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</si>
  <si>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</si>
  <si>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</si>
  <si>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</si>
  <si>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</si>
  <si>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</si>
  <si>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</si>
  <si>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</si>
  <si>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</si>
  <si>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</si>
  <si>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</si>
  <si>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</si>
  <si>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</si>
  <si>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</si>
  <si>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</si>
  <si>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</si>
  <si>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</si>
  <si>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</si>
  <si>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</si>
  <si>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</si>
  <si>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</si>
  <si>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</si>
  <si>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</si>
  <si>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</si>
  <si>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</si>
  <si>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</si>
  <si>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</si>
  <si>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</si>
  <si>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</si>
  <si>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</si>
  <si>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</si>
  <si>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</si>
  <si>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</si>
  <si>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</si>
  <si>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</si>
  <si>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</si>
  <si>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</si>
  <si>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</si>
  <si>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</si>
  <si>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</si>
  <si>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</si>
  <si>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</si>
  <si>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</si>
  <si>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</si>
  <si>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</si>
  <si>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</si>
  <si>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</si>
  <si>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</si>
  <si>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</si>
  <si>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</si>
  <si>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</si>
  <si>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</si>
  <si>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</si>
  <si>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</si>
  <si>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</si>
  <si>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</si>
  <si>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</si>
  <si>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</si>
  <si>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</si>
  <si>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</si>
  <si>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</si>
  <si>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</si>
  <si>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</si>
  <si>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</si>
  <si>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</si>
  <si>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</si>
  <si>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</si>
  <si>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</si>
  <si>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</si>
  <si>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</si>
  <si>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</si>
  <si>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</si>
  <si>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</si>
  <si>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</si>
  <si>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</si>
  <si>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</si>
  <si>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</si>
  <si>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</si>
  <si>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</si>
  <si>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</si>
  <si>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</si>
  <si>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</si>
  <si>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</si>
  <si>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</si>
  <si>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</si>
  <si>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</si>
  <si>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</si>
  <si>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</si>
  <si>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</si>
  <si>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</si>
  <si>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</si>
  <si>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</si>
  <si>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</si>
  <si>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</si>
  <si>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</si>
  <si>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</si>
  <si>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</si>
  <si>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</si>
  <si>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</si>
  <si>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</si>
  <si>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</si>
  <si>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</si>
  <si>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</si>
  <si>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</si>
  <si>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</si>
  <si>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</si>
  <si>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</si>
  <si>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</si>
  <si>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</si>
  <si>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</si>
  <si>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</si>
  <si>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</si>
  <si>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</si>
  <si>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</si>
  <si>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</si>
  <si>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</si>
  <si>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</si>
  <si>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</si>
  <si>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</si>
  <si>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</si>
  <si>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</si>
  <si>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</si>
  <si>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</si>
  <si>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</si>
  <si>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</si>
  <si>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</si>
  <si>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</si>
  <si>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</si>
  <si>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</si>
  <si>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</si>
  <si>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</si>
  <si>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</si>
  <si>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</si>
  <si>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</si>
  <si>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</si>
  <si>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</si>
  <si>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</si>
  <si>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</si>
  <si>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</si>
  <si>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</si>
  <si>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</si>
  <si>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</si>
  <si>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</si>
  <si>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</si>
  <si>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</si>
  <si>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</si>
  <si>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</si>
  <si>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</si>
  <si>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</si>
  <si>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</si>
  <si>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</si>
  <si>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</si>
  <si>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</si>
  <si>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</si>
  <si>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</si>
  <si>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</si>
  <si>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</si>
  <si>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</si>
  <si>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</si>
  <si>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</si>
  <si>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</si>
  <si>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</si>
  <si>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</si>
  <si>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</si>
  <si>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</si>
  <si>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</si>
  <si>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</si>
  <si>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</si>
  <si>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</si>
  <si>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</si>
  <si>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</si>
  <si>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</si>
  <si>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</si>
  <si>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</si>
  <si>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</si>
  <si>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</si>
  <si>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</si>
  <si>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</si>
  <si>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</si>
  <si>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</si>
  <si>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</si>
  <si>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</si>
  <si>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</si>
  <si>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</si>
  <si>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</si>
  <si>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</si>
  <si>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</si>
  <si>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</si>
  <si>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</si>
  <si>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</si>
  <si>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</si>
  <si>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</si>
  <si>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</si>
  <si>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</si>
  <si>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</si>
  <si>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</si>
  <si>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</si>
  <si>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</si>
  <si>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</si>
  <si>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</si>
  <si>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</si>
  <si>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</si>
  <si>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</si>
  <si>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</si>
  <si>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</si>
  <si>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</si>
  <si>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</si>
  <si>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</si>
  <si>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</si>
  <si>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</si>
  <si>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</si>
  <si>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</si>
  <si>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</si>
  <si>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</si>
  <si>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</si>
  <si>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</si>
  <si>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</si>
  <si>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</si>
  <si>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</si>
  <si>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</si>
  <si>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</si>
  <si>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</si>
  <si>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</si>
  <si>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</si>
  <si>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</si>
  <si>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</si>
  <si>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</si>
  <si>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</si>
  <si>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</si>
  <si>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</si>
  <si>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</si>
  <si>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</si>
  <si>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</si>
  <si>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</si>
  <si>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</si>
  <si>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</si>
  <si>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</si>
  <si>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</si>
  <si>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</si>
  <si>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</si>
  <si>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</si>
  <si>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</si>
  <si>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</si>
  <si>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</si>
  <si>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</si>
  <si>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</si>
  <si>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</si>
  <si>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</si>
  <si>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</si>
  <si>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</si>
  <si>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</si>
  <si>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</si>
  <si>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</si>
  <si>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</si>
  <si>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</si>
  <si>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</si>
  <si>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</si>
  <si>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</si>
  <si>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</si>
  <si>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</si>
  <si>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</si>
  <si>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</si>
  <si>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</si>
  <si>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</si>
  <si>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</si>
  <si>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</si>
  <si>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</si>
  <si>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</si>
  <si>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</si>
  <si>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</si>
  <si>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</si>
  <si>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</si>
  <si>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</si>
  <si>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</si>
  <si>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</si>
  <si>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</si>
  <si>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</si>
  <si>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</si>
  <si>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</si>
  <si>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</si>
  <si>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</si>
  <si>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</si>
  <si>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</si>
  <si>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</si>
  <si>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</si>
  <si>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</si>
  <si>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</si>
  <si>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</si>
  <si>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</si>
  <si>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</si>
  <si>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</si>
  <si>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</si>
  <si>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</si>
  <si>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</si>
  <si>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</si>
  <si>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</si>
  <si>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</si>
  <si>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</si>
  <si>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</si>
  <si>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</si>
  <si>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</si>
  <si>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</si>
  <si>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</si>
  <si>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</si>
  <si>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</si>
  <si>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</si>
  <si>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</si>
  <si>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</si>
  <si>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</si>
  <si>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</si>
  <si>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</si>
  <si>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</si>
  <si>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</si>
  <si>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</si>
  <si>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</si>
  <si>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</si>
  <si>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</si>
  <si>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</si>
  <si>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</si>
  <si>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</si>
  <si>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</si>
  <si>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</si>
  <si>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</si>
  <si>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</si>
  <si>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</si>
  <si>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</si>
  <si>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</si>
  <si>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</si>
  <si>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</si>
  <si>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</si>
  <si>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</si>
  <si>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</si>
  <si>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</si>
  <si>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</si>
  <si>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</si>
  <si>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</si>
  <si>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</si>
  <si>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</si>
  <si>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</si>
  <si>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</si>
  <si>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</si>
  <si>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</si>
  <si>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</si>
  <si>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</si>
  <si>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</si>
  <si>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</si>
  <si>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</si>
  <si>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</si>
  <si>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</si>
  <si>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</si>
  <si>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</si>
  <si>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</si>
  <si>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</si>
  <si>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</si>
  <si>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</si>
  <si>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</si>
  <si>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</si>
  <si>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</si>
  <si>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</si>
  <si>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</si>
  <si>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</si>
  <si>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</si>
  <si>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</si>
  <si>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</si>
  <si>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</si>
  <si>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</si>
  <si>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</si>
  <si>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</si>
  <si>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</si>
  <si>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</si>
  <si>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</si>
  <si>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</si>
  <si>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</si>
  <si>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</si>
  <si>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</si>
  <si>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</si>
  <si>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</si>
  <si>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</si>
  <si>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</si>
  <si>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</si>
  <si>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</si>
  <si>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</si>
  <si>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</si>
  <si>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</si>
  <si>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</si>
  <si>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</si>
  <si>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</si>
  <si>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</si>
  <si>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</si>
  <si>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</si>
  <si>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</si>
  <si>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</si>
  <si>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</si>
  <si>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</si>
  <si>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</si>
  <si>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</si>
  <si>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</si>
  <si>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</si>
  <si>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</si>
  <si>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</si>
  <si>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</si>
  <si>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</si>
  <si>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</si>
  <si>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</si>
  <si>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</si>
  <si>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</si>
  <si>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</si>
  <si>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</si>
  <si>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</si>
  <si>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</si>
  <si>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</si>
  <si>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</si>
  <si>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</si>
  <si>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</si>
  <si>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</si>
  <si>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</si>
  <si>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</si>
  <si>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</si>
  <si>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</si>
  <si>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</si>
  <si>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</si>
  <si>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</si>
  <si>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</si>
  <si>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</si>
  <si>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</si>
  <si>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</si>
  <si>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</si>
  <si>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</si>
  <si>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</si>
  <si>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</si>
  <si>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</si>
  <si>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</si>
  <si>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</si>
  <si>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</si>
  <si>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</si>
  <si>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</si>
  <si>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</si>
  <si>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</si>
  <si>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</si>
  <si>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</si>
  <si>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</si>
  <si>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</si>
  <si>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</si>
  <si>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</si>
  <si>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</si>
  <si>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</si>
  <si>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</si>
  <si>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</si>
  <si>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</si>
  <si>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</si>
  <si>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</si>
  <si>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</si>
  <si>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</si>
  <si>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</si>
  <si>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</si>
  <si>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</si>
  <si>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</si>
  <si>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</si>
  <si>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</si>
  <si>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</si>
  <si>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</si>
  <si>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</si>
  <si>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</si>
  <si>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</si>
  <si>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</si>
  <si>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</si>
  <si>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</si>
  <si>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</si>
  <si>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</si>
  <si>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</si>
  <si>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</si>
  <si>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</si>
  <si>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</si>
  <si>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</si>
  <si>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</si>
  <si>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</si>
  <si>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</si>
  <si>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</si>
  <si>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</si>
  <si>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</si>
  <si>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</si>
  <si>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</si>
  <si>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</si>
  <si>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</si>
  <si>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</si>
  <si>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</si>
  <si>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</si>
  <si>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</si>
  <si>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</si>
  <si>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</si>
  <si>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</si>
  <si>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</si>
  <si>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</si>
  <si>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</si>
  <si>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</si>
  <si>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</si>
  <si>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</si>
  <si>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</si>
  <si>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</si>
  <si>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</si>
  <si>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</si>
  <si>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</si>
  <si>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</si>
  <si>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</si>
  <si>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</si>
  <si>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</si>
  <si>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</si>
  <si>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</si>
  <si>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</si>
  <si>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</si>
  <si>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</si>
  <si>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</si>
  <si>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</si>
  <si>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</si>
  <si>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</si>
  <si>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</si>
  <si>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</si>
  <si>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</si>
  <si>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</si>
  <si>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</si>
  <si>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</si>
  <si>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</si>
  <si>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</si>
  <si>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</si>
  <si>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</si>
  <si>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</si>
  <si>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</si>
  <si>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</si>
  <si>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</si>
  <si>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</si>
  <si>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</si>
  <si>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</si>
  <si>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</si>
  <si>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</si>
  <si>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</si>
  <si>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</si>
  <si>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</si>
  <si>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</si>
  <si>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</si>
  <si>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</si>
  <si>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</si>
  <si>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</si>
  <si>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</si>
  <si>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</si>
  <si>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</si>
  <si>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</si>
  <si>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</si>
  <si>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</si>
  <si>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</si>
  <si>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</si>
  <si>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</si>
  <si>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</si>
  <si>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</si>
  <si>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</si>
  <si>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</si>
  <si>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</si>
  <si>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</si>
  <si>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</si>
  <si>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</si>
  <si>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</si>
  <si>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</si>
  <si>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</si>
  <si>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</si>
  <si>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</si>
  <si>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</si>
  <si>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</si>
  <si>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</si>
  <si>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</si>
  <si>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</si>
  <si>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</si>
  <si>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</si>
  <si>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</si>
  <si>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</si>
  <si>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</si>
  <si>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</si>
  <si>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</si>
  <si>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</si>
  <si>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</si>
  <si>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</si>
  <si>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</si>
  <si>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</si>
  <si>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</si>
  <si>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</si>
  <si>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</si>
  <si>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</si>
  <si>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</si>
  <si>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</si>
  <si>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</si>
  <si>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</si>
  <si>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</si>
  <si>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</si>
  <si>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</si>
  <si>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</si>
  <si>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</si>
  <si>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</si>
  <si>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</si>
  <si>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</si>
  <si>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</si>
  <si>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</si>
  <si>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</si>
  <si>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</si>
  <si>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</si>
  <si>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</si>
  <si>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</si>
  <si>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</si>
  <si>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</si>
  <si>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</si>
  <si>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</si>
  <si>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</si>
  <si>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</si>
  <si>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</si>
  <si>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</si>
  <si>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</si>
  <si>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</si>
  <si>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</si>
  <si>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</si>
  <si>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</si>
  <si>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</si>
  <si>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</si>
  <si>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</si>
  <si>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</si>
  <si>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</si>
  <si>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</si>
  <si>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</si>
  <si>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</si>
  <si>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</si>
  <si>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</si>
  <si>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</si>
  <si>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</si>
  <si>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</si>
  <si>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</si>
  <si>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</si>
  <si>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</si>
  <si>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</si>
  <si>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</si>
  <si>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</si>
  <si>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</si>
  <si>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</si>
  <si>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</si>
  <si>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</si>
  <si>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</si>
  <si>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</si>
  <si>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</si>
  <si>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</si>
  <si>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</si>
  <si>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</si>
  <si>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</si>
  <si>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</si>
  <si>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</si>
  <si>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</si>
  <si>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</si>
  <si>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</si>
  <si>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</si>
  <si>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</si>
  <si>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</si>
  <si>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</si>
  <si>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</si>
  <si>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</si>
  <si>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</si>
  <si>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</si>
  <si>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</si>
  <si>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</si>
  <si>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</si>
  <si>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</si>
  <si>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</si>
  <si>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</si>
  <si>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</si>
  <si>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</si>
  <si>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</si>
  <si>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</si>
  <si>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</si>
  <si>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</si>
  <si>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</si>
  <si>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</si>
  <si>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</si>
  <si>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</si>
  <si>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</si>
  <si>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</si>
  <si>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</si>
  <si>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</si>
  <si>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</si>
  <si>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</si>
  <si>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</si>
  <si>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</si>
  <si>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</si>
  <si>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</si>
  <si>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</si>
  <si>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</si>
  <si>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</si>
  <si>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</si>
  <si>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</si>
  <si>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</si>
  <si>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</si>
  <si>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</si>
  <si>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</si>
  <si>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</si>
  <si>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</si>
  <si>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</si>
  <si>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</si>
  <si>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</si>
  <si>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</si>
  <si>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</si>
  <si>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</si>
  <si>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</si>
  <si>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</si>
  <si>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</si>
  <si>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</si>
  <si>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</si>
  <si>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</si>
  <si>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</si>
  <si>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</si>
  <si>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</si>
  <si>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</si>
  <si>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</si>
  <si>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</si>
  <si>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</si>
  <si>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</si>
  <si>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</si>
  <si>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</si>
  <si>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</si>
  <si>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</si>
  <si>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</si>
  <si>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</si>
  <si>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</si>
  <si>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</si>
  <si>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</si>
  <si>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</si>
  <si>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</si>
  <si>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</si>
  <si>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</si>
  <si>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</si>
  <si>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</si>
  <si>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</si>
  <si>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</si>
  <si>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</si>
  <si>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</si>
  <si>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</si>
  <si>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</si>
  <si>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</si>
  <si>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</si>
  <si>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</si>
  <si>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</si>
  <si>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</si>
  <si>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</si>
  <si>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</si>
  <si>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</si>
  <si>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</si>
  <si>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</si>
  <si>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</si>
  <si>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</si>
  <si>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</si>
  <si>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</si>
  <si>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</si>
  <si>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</si>
  <si>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</si>
  <si>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</si>
  <si>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</si>
  <si>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</si>
  <si>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</si>
  <si>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</si>
  <si>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</si>
  <si>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</si>
  <si>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</si>
  <si>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</si>
  <si>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</si>
  <si>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</si>
  <si>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</si>
  <si>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</si>
  <si>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</si>
  <si>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</si>
  <si>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</si>
  <si>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</si>
  <si>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</si>
  <si>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</si>
  <si>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</si>
  <si>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</si>
  <si>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</si>
  <si>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</si>
  <si>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</si>
  <si>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</si>
  <si>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</si>
  <si>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</si>
  <si>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</si>
  <si>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</si>
  <si>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</si>
  <si>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</si>
  <si>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</si>
  <si>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</si>
  <si>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</si>
  <si>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</si>
  <si>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</si>
  <si>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</si>
  <si>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</si>
  <si>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</si>
  <si>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</si>
  <si>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</si>
  <si>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</si>
  <si>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</si>
  <si>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</si>
  <si>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</si>
  <si>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</si>
  <si>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</si>
  <si>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</si>
  <si>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</si>
  <si>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</si>
  <si>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</si>
  <si>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</si>
  <si>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</si>
  <si>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</si>
  <si>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</si>
  <si>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</si>
  <si>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</si>
  <si>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</si>
  <si>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</si>
  <si>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</si>
  <si>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</si>
  <si>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</si>
  <si>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</si>
  <si>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</si>
  <si>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</si>
  <si>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</si>
  <si>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</si>
  <si>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</si>
  <si>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</si>
  <si>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</si>
  <si>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</si>
  <si>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</si>
  <si>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</si>
  <si>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</si>
  <si>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</si>
  <si>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</si>
  <si>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</si>
  <si>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</si>
  <si>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</si>
  <si>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</si>
  <si>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</si>
  <si>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</si>
  <si>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</si>
  <si>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</si>
  <si>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</si>
  <si>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</si>
  <si>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</si>
  <si>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</si>
  <si>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</si>
  <si>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</si>
  <si>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</si>
  <si>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</si>
  <si>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</si>
  <si>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</si>
  <si>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</si>
  <si>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</si>
  <si>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</si>
  <si>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</si>
  <si>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</si>
  <si>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</si>
  <si>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</si>
  <si>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</si>
  <si>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</si>
  <si>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</si>
  <si>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</si>
  <si>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</si>
  <si>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</si>
  <si>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</si>
  <si>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</si>
  <si>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</si>
  <si>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</si>
  <si>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</si>
  <si>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</si>
  <si>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</si>
  <si>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</si>
  <si>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</si>
  <si>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</si>
  <si>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</si>
  <si>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</si>
  <si>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</si>
  <si>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</si>
  <si>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</si>
  <si>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</si>
  <si>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</si>
  <si>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</si>
  <si>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</si>
  <si>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</si>
  <si>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</si>
  <si>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</si>
  <si>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</si>
  <si>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</si>
  <si>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</si>
  <si>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</si>
  <si>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</si>
  <si>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</si>
  <si>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</si>
  <si>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</si>
  <si>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</si>
  <si>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</si>
  <si>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</si>
  <si>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</si>
  <si>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</si>
  <si>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</si>
  <si>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</si>
  <si>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</si>
  <si>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</si>
  <si>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</si>
  <si>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</si>
  <si>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</si>
  <si>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</si>
  <si>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</si>
  <si>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</si>
  <si>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</si>
  <si>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</si>
  <si>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</si>
  <si>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</si>
  <si>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</si>
  <si>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</si>
  <si>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</si>
  <si>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</si>
  <si>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</si>
  <si>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</si>
  <si>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</si>
  <si>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</si>
  <si>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</si>
  <si>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</si>
  <si>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</si>
  <si>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</si>
  <si>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</si>
  <si>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</si>
  <si>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</si>
  <si>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</si>
  <si>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</si>
  <si>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</si>
  <si>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</si>
  <si>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</si>
  <si>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</si>
  <si>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</si>
  <si>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</si>
  <si>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</si>
  <si>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</si>
  <si>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</si>
  <si>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</si>
  <si>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</si>
  <si>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</si>
  <si>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</si>
  <si>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</si>
  <si>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</si>
  <si>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</si>
  <si>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</si>
  <si>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</si>
  <si>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</si>
  <si>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</si>
  <si>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</si>
  <si>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</si>
  <si>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</si>
  <si>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</si>
  <si>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</si>
  <si>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</si>
  <si>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</si>
  <si>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</si>
  <si>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</si>
  <si>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</si>
  <si>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</si>
  <si>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</si>
  <si>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</si>
  <si>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</si>
  <si>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</si>
  <si>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</si>
  <si>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</si>
  <si>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</si>
  <si>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</si>
  <si>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</si>
  <si>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</si>
  <si>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</si>
  <si>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</si>
  <si>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</si>
  <si>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</si>
  <si>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</si>
  <si>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</si>
  <si>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</si>
  <si>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</si>
  <si>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</si>
  <si>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</si>
  <si>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</si>
  <si>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</si>
  <si>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</si>
  <si>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</si>
  <si>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</si>
  <si>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</si>
  <si>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</si>
  <si>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</si>
  <si>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</si>
  <si>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</si>
  <si>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</si>
  <si>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</si>
  <si>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</si>
  <si>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</si>
  <si>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</si>
  <si>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</si>
  <si>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</si>
  <si>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</si>
  <si>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</si>
  <si>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</si>
  <si>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</si>
  <si>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</si>
  <si>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</si>
  <si>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</si>
  <si>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</si>
  <si>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</si>
  <si>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</si>
  <si>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</si>
  <si>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</si>
  <si>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</si>
  <si>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</si>
  <si>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</si>
  <si>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</si>
  <si>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</si>
  <si>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</si>
  <si>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</si>
  <si>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</si>
  <si>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</si>
  <si>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</si>
  <si>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</si>
  <si>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</si>
  <si>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</si>
  <si>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</si>
  <si>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</si>
  <si>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</si>
  <si>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</si>
  <si>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</si>
  <si>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</si>
  <si>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</si>
  <si>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</si>
  <si>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</si>
  <si>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</si>
  <si>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</si>
  <si>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</si>
  <si>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</si>
  <si>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</si>
  <si>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</si>
  <si>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</si>
  <si>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</si>
  <si>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</si>
  <si>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</si>
  <si>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</si>
  <si>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</si>
  <si>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</si>
  <si>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</si>
  <si>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</si>
  <si>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</si>
  <si>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</si>
  <si>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</si>
  <si>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</si>
  <si>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</si>
  <si>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</si>
  <si>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</si>
  <si>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</si>
  <si>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</si>
  <si>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</si>
  <si>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</si>
  <si>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</si>
  <si>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</si>
  <si>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</si>
  <si>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</si>
  <si>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</si>
  <si>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</si>
  <si>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</si>
  <si>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</si>
  <si>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</si>
  <si>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</si>
  <si>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</si>
  <si>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</si>
  <si>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</si>
  <si>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</si>
  <si>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</si>
  <si>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</si>
  <si>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</si>
  <si>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</si>
  <si>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</si>
  <si>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</si>
  <si>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</si>
  <si>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</si>
  <si>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</si>
  <si>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</si>
  <si>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</si>
  <si>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</si>
  <si>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</si>
  <si>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</si>
  <si>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</si>
  <si>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</si>
  <si>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</si>
  <si>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</si>
  <si>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</si>
  <si>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</si>
  <si>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</si>
  <si>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</si>
  <si>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</si>
  <si>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</si>
  <si>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</si>
  <si>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</si>
  <si>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</si>
  <si>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</si>
  <si>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</si>
  <si>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</si>
  <si>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</si>
  <si>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</si>
  <si>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</si>
  <si>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</si>
  <si>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</si>
  <si>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</si>
  <si>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</si>
  <si>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</si>
  <si>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</si>
  <si>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</si>
  <si>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</si>
  <si>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</si>
  <si>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</si>
  <si>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</si>
  <si>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</si>
  <si>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</si>
  <si>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</si>
  <si>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</si>
  <si>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</si>
  <si>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</si>
  <si>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</si>
  <si>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</si>
  <si>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</si>
  <si>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</si>
  <si>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</si>
  <si>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</si>
  <si>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</si>
  <si>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</si>
  <si>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</si>
  <si>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</si>
  <si>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</si>
  <si>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</si>
  <si>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</si>
  <si>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</si>
  <si>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</si>
  <si>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</si>
  <si>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</si>
  <si>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</si>
  <si>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</si>
  <si>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</si>
  <si>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</si>
  <si>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</si>
  <si>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</si>
  <si>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</si>
  <si>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</si>
  <si>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</si>
  <si>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</si>
  <si>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</si>
  <si>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</si>
  <si>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</si>
  <si>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</si>
  <si>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</si>
  <si>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</si>
  <si>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</si>
  <si>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</si>
  <si>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</si>
  <si>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</si>
  <si>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</si>
  <si>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</si>
  <si>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</si>
  <si>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</si>
  <si>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</si>
  <si>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</si>
  <si>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</si>
  <si>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</si>
  <si>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</si>
  <si>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</si>
  <si>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</si>
  <si>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</si>
  <si>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</si>
  <si>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</si>
  <si>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</si>
  <si>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</si>
  <si>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</si>
  <si>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</si>
  <si>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</si>
  <si>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</si>
  <si>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</si>
  <si>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</si>
  <si>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</si>
  <si>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</si>
  <si>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</si>
  <si>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</si>
  <si>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</si>
  <si>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</si>
  <si>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</si>
  <si>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</si>
  <si>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</si>
  <si>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</si>
  <si>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</si>
  <si>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</si>
  <si>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</si>
  <si>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</si>
  <si>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</si>
  <si>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</si>
  <si>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</si>
  <si>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</si>
  <si>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</si>
  <si>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</si>
  <si>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</si>
  <si>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</si>
  <si>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</si>
  <si>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</si>
  <si>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</si>
  <si>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</si>
  <si>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</si>
  <si>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</si>
  <si>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</si>
  <si>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</si>
  <si>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</si>
  <si>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</si>
  <si>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</si>
  <si>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</si>
  <si>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</si>
  <si>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</si>
  <si>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</si>
  <si>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</si>
  <si>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</si>
  <si>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</si>
  <si>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</si>
  <si>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</si>
  <si>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</si>
  <si>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</si>
  <si>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</si>
  <si>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</si>
  <si>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</si>
  <si>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</si>
  <si>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</si>
  <si>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</si>
  <si>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</si>
  <si>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</si>
  <si>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</si>
  <si>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</si>
  <si>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</si>
  <si>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</si>
  <si>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</si>
  <si>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</si>
  <si>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</si>
  <si>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</si>
  <si>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</si>
  <si>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</si>
  <si>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</si>
  <si>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</si>
  <si>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</si>
  <si>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</si>
  <si>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</si>
  <si>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</si>
  <si>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</si>
  <si>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</si>
  <si>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</si>
  <si>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</si>
  <si>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</si>
  <si>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</si>
  <si>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</si>
  <si>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</si>
  <si>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</si>
  <si>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</si>
  <si>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</si>
  <si>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</si>
  <si>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</si>
  <si>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</si>
  <si>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</si>
  <si>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</si>
  <si>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</si>
  <si>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</si>
  <si>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</si>
  <si>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</si>
  <si>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</si>
  <si>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</si>
  <si>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</si>
  <si>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</si>
  <si>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</si>
  <si>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</si>
  <si>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</si>
  <si>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</si>
  <si>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</si>
  <si>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</si>
  <si>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</si>
  <si>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</si>
  <si>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</si>
  <si>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</si>
  <si>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</si>
  <si>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</si>
  <si>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</si>
  <si>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</si>
  <si>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</si>
  <si>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</si>
  <si>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</si>
  <si>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</si>
  <si>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</si>
  <si>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</si>
  <si>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</si>
  <si>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</si>
  <si>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</si>
  <si>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</si>
  <si>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</si>
  <si>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</si>
  <si>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</si>
  <si>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</si>
  <si>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</si>
  <si>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</si>
  <si>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</si>
  <si>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</si>
  <si>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</si>
  <si>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</si>
  <si>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</si>
  <si>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</si>
  <si>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</si>
  <si>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</si>
  <si>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</si>
  <si>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</si>
  <si>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</si>
  <si>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</si>
  <si>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</si>
  <si>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</si>
  <si>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</si>
  <si>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</si>
  <si>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</si>
  <si>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</si>
  <si>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</si>
  <si>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</si>
  <si>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</si>
  <si>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</si>
  <si>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</si>
  <si>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</si>
  <si>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</si>
  <si>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</si>
  <si>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</si>
  <si>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</si>
  <si>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</si>
  <si>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</si>
  <si>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</si>
  <si>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</si>
  <si>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</si>
  <si>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</si>
  <si>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</si>
  <si>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</si>
  <si>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</si>
  <si>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</si>
  <si>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</si>
  <si>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</si>
  <si>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</si>
  <si>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</si>
  <si>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</si>
  <si>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</si>
  <si>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</si>
  <si>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</si>
  <si>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</si>
  <si>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</si>
  <si>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</si>
  <si>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</si>
  <si>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</si>
  <si>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</si>
  <si>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</si>
  <si>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</si>
  <si>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</si>
  <si>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</si>
  <si>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</si>
  <si>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</si>
  <si>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</si>
  <si>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</si>
  <si>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</si>
  <si>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</si>
  <si>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</si>
  <si>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</si>
  <si>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</si>
  <si>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</si>
  <si>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</si>
  <si>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</si>
  <si>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</si>
  <si>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</si>
  <si>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</si>
  <si>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</si>
  <si>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</si>
  <si>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</si>
  <si>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</si>
  <si>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</si>
  <si>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</si>
  <si>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</si>
  <si>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</si>
  <si>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</si>
  <si>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</si>
  <si>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</si>
  <si>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</si>
  <si>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</si>
  <si>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</si>
  <si>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</si>
  <si>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</si>
  <si>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</si>
  <si>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</si>
  <si>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</si>
  <si>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</si>
  <si>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</si>
  <si>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</si>
  <si>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</si>
  <si>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</si>
  <si>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</si>
  <si>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</si>
  <si>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</si>
  <si>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</si>
  <si>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</si>
  <si>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</si>
  <si>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</si>
  <si>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</si>
  <si>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</si>
  <si>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</si>
  <si>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</si>
  <si>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</si>
  <si>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</si>
  <si>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</si>
  <si>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</si>
  <si>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</si>
  <si>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</si>
  <si>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</si>
  <si>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</si>
  <si>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</si>
  <si>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</si>
  <si>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</si>
  <si>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</si>
  <si>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</si>
  <si>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</si>
  <si>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</si>
  <si>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</si>
  <si>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</si>
  <si>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</si>
  <si>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</si>
  <si>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</si>
  <si>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</si>
  <si>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</si>
  <si>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</si>
  <si>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</si>
  <si>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</si>
  <si>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</si>
  <si>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</si>
  <si>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</si>
  <si>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</si>
  <si>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</si>
  <si>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</si>
  <si>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</si>
  <si>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</si>
  <si>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</si>
  <si>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</si>
  <si>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</si>
  <si>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</si>
  <si>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</si>
  <si>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</si>
  <si>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</si>
  <si>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</si>
  <si>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</si>
  <si>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</si>
  <si>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</si>
  <si>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</si>
  <si>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</si>
  <si>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</si>
  <si>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</si>
  <si>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</si>
  <si>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</si>
  <si>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</si>
  <si>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</si>
  <si>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</si>
  <si>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</si>
  <si>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</si>
  <si>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</si>
  <si>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</si>
  <si>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</si>
  <si>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</si>
  <si>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</si>
  <si>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</si>
  <si>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</si>
  <si>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</si>
  <si>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</si>
  <si>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</si>
  <si>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</si>
  <si>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</si>
  <si>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</si>
  <si>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</si>
  <si>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</si>
  <si>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</si>
  <si>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</si>
  <si>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</si>
  <si>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</si>
  <si>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</si>
  <si>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</si>
  <si>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</si>
  <si>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</si>
  <si>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</si>
  <si>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</si>
  <si>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</si>
  <si>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</si>
  <si>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</si>
  <si>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</si>
  <si>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</si>
  <si>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</si>
  <si>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</si>
  <si>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</si>
  <si>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</si>
  <si>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</si>
  <si>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</si>
  <si>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</si>
  <si>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</si>
  <si>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</si>
  <si>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</si>
  <si>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</si>
  <si>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</si>
  <si>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</si>
  <si>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</si>
  <si>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</si>
  <si>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</si>
  <si>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</si>
  <si>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</si>
  <si>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</si>
  <si>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</si>
  <si>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</si>
  <si>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</si>
  <si>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</si>
  <si>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</si>
  <si>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</si>
  <si>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</si>
  <si>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</si>
  <si>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</si>
  <si>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</si>
  <si>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</si>
  <si>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</si>
  <si>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</si>
  <si>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</si>
  <si>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</si>
  <si>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</si>
  <si>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</si>
  <si>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</si>
  <si>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</si>
  <si>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</si>
  <si>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</si>
  <si>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</si>
  <si>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</si>
  <si>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</si>
  <si>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</si>
  <si>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</si>
  <si>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</si>
  <si>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</si>
  <si>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</si>
  <si>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</si>
  <si>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</si>
  <si>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</si>
  <si>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</si>
  <si>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</si>
  <si>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</si>
  <si>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</si>
  <si>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</si>
  <si>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</si>
  <si>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</si>
  <si>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</si>
  <si>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</si>
  <si>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</si>
  <si>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</si>
  <si>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</si>
  <si>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</si>
  <si>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</si>
  <si>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</si>
  <si>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</si>
  <si>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</si>
  <si>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</si>
  <si>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</si>
  <si>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</si>
  <si>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</si>
  <si>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</si>
  <si>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</si>
  <si>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</si>
  <si>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</si>
  <si>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</si>
  <si>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</si>
  <si>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</si>
  <si>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</si>
  <si>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</si>
  <si>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</si>
  <si>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</si>
  <si>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</si>
  <si>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</si>
  <si>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</si>
  <si>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</si>
  <si>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</si>
  <si>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</si>
  <si>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</si>
  <si>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</si>
  <si>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</si>
  <si>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</si>
  <si>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</si>
  <si>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</si>
  <si>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</si>
  <si>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</si>
  <si>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</si>
  <si>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</si>
  <si>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</si>
  <si>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</si>
  <si>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</si>
  <si>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</si>
  <si>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</si>
  <si>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</si>
  <si>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</si>
  <si>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</si>
  <si>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</si>
  <si>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</si>
  <si>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</si>
  <si>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</si>
  <si>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</si>
  <si>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</si>
  <si>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</si>
  <si>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</si>
  <si>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</si>
  <si>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</si>
  <si>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</si>
  <si>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</si>
  <si>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</si>
  <si>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</si>
  <si>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</si>
  <si>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</si>
  <si>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</si>
  <si>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</si>
  <si>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</si>
  <si>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</si>
  <si>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</si>
  <si>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</si>
  <si>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</si>
  <si>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</si>
  <si>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</si>
  <si>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</si>
  <si>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</si>
  <si>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</si>
  <si>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</si>
  <si>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</si>
  <si>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</si>
  <si>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</si>
  <si>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</si>
  <si>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</si>
  <si>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</si>
  <si>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</si>
  <si>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</si>
  <si>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</si>
  <si>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</si>
  <si>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</si>
  <si>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</si>
  <si>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</si>
  <si>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</si>
  <si>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</si>
  <si>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</si>
  <si>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</si>
  <si>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</si>
  <si>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</si>
  <si>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</si>
  <si>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</si>
  <si>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</si>
  <si>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</si>
  <si>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</si>
  <si>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</si>
  <si>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</si>
  <si>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</si>
  <si>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</si>
  <si>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</si>
  <si>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</si>
  <si>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</si>
  <si>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</si>
  <si>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</si>
  <si>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</si>
  <si>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</si>
  <si>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</si>
  <si>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</si>
  <si>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</si>
  <si>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</si>
  <si>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</si>
  <si>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</si>
  <si>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</si>
  <si>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</si>
  <si>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</si>
  <si>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</si>
  <si>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</si>
  <si>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</si>
  <si>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</si>
  <si>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</si>
  <si>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</si>
  <si>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</si>
  <si>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</si>
  <si>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</si>
  <si>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</si>
  <si>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</si>
  <si>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</si>
  <si>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</si>
  <si>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</si>
  <si>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</si>
  <si>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</si>
  <si>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</si>
  <si>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</si>
  <si>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</si>
  <si>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</si>
  <si>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</si>
  <si>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</si>
  <si>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</si>
  <si>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</si>
  <si>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</si>
  <si>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</si>
  <si>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</si>
  <si>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</si>
  <si>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</si>
  <si>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</si>
  <si>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</si>
  <si>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</si>
  <si>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</si>
  <si>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</si>
  <si>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</si>
  <si>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</si>
  <si>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</si>
  <si>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</si>
  <si>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</si>
  <si>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</si>
  <si>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</si>
  <si>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</si>
  <si>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</si>
  <si>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</si>
  <si>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</si>
  <si>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</si>
  <si>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</si>
  <si>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</si>
  <si>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</si>
  <si>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</si>
  <si>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</si>
  <si>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</si>
  <si>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</si>
  <si>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</si>
  <si>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</si>
  <si>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</si>
  <si>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</si>
  <si>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</si>
  <si>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</si>
  <si>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</si>
  <si>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</si>
  <si>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</si>
  <si>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</si>
  <si>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</si>
  <si>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</si>
  <si>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</si>
  <si>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</si>
  <si>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</si>
  <si>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</si>
  <si>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</si>
  <si>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</si>
  <si>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</si>
  <si>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</si>
  <si>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</si>
  <si>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</si>
  <si>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</si>
  <si>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</si>
  <si>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</si>
  <si>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</si>
  <si>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</si>
  <si>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</si>
  <si>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</si>
  <si>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</si>
  <si>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</si>
  <si>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</si>
  <si>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</si>
  <si>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</si>
  <si>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</si>
  <si>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</si>
  <si>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</si>
  <si>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</si>
  <si>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</si>
  <si>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</si>
  <si>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</si>
  <si>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</si>
  <si>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</si>
  <si>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</si>
  <si>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</si>
  <si>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</si>
  <si>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</si>
  <si>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</si>
  <si>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</si>
  <si>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</si>
  <si>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</si>
  <si>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</si>
  <si>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</si>
  <si>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</si>
  <si>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</si>
  <si>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</si>
  <si>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</si>
  <si>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</si>
  <si>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</si>
  <si>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</si>
  <si>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</si>
  <si>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</si>
  <si>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</si>
  <si>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</si>
  <si>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</si>
  <si>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</si>
  <si>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</si>
  <si>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</si>
  <si>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</si>
  <si>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</si>
  <si>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</si>
  <si>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</si>
  <si>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</si>
  <si>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</si>
  <si>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</si>
  <si>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</si>
  <si>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</si>
  <si>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</si>
  <si>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</si>
  <si>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</si>
  <si>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</si>
  <si>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</si>
  <si>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</si>
  <si>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</si>
  <si>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</si>
  <si>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</si>
  <si>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</si>
  <si>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</si>
  <si>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</si>
  <si>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</si>
  <si>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</si>
  <si>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</si>
  <si>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</si>
  <si>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</si>
  <si>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</si>
  <si>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</si>
  <si>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</si>
  <si>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</si>
  <si>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</si>
  <si>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</si>
  <si>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</si>
  <si>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</si>
  <si>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</si>
  <si>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</si>
  <si>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</si>
  <si>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</si>
  <si>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</si>
  <si>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</si>
  <si>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</si>
  <si>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</si>
  <si>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</si>
  <si>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</si>
  <si>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</si>
  <si>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</si>
  <si>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</si>
  <si>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</si>
  <si>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</si>
  <si>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</si>
  <si>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</si>
  <si>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</si>
  <si>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</si>
  <si>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</si>
  <si>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</si>
  <si>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</si>
  <si>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</si>
  <si>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</si>
  <si>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</si>
  <si>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</si>
  <si>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</si>
  <si>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</si>
  <si>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</si>
  <si>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</si>
  <si>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</si>
  <si>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</si>
  <si>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</si>
  <si>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</si>
  <si>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</si>
  <si>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</si>
  <si>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</si>
  <si>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</si>
  <si>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</si>
  <si>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</si>
  <si>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</si>
  <si>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</si>
  <si>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</si>
  <si>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</si>
  <si>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</si>
  <si>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</si>
  <si>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</si>
  <si>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</si>
  <si>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</si>
  <si>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</si>
  <si>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</si>
  <si>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</si>
  <si>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</si>
  <si>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</si>
  <si>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</si>
  <si>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</si>
  <si>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</si>
  <si>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</si>
  <si>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</si>
  <si>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</si>
  <si>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</si>
  <si>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</si>
  <si>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</si>
  <si>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</si>
  <si>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</si>
  <si>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</si>
  <si>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</si>
  <si>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</si>
  <si>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</si>
  <si>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</si>
  <si>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</si>
  <si>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</si>
  <si>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</si>
  <si>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</si>
  <si>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</si>
  <si>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</si>
  <si>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</si>
  <si>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</si>
  <si>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</si>
  <si>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</si>
  <si>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</si>
  <si>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</si>
  <si>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</si>
  <si>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</si>
  <si>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</si>
  <si>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</si>
  <si>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</si>
  <si>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</si>
  <si>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</si>
  <si>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</si>
  <si>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</si>
  <si>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</si>
  <si>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</si>
  <si>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</si>
  <si>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</si>
  <si>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</si>
  <si>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</si>
  <si>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</si>
  <si>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</si>
  <si>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</si>
  <si>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</si>
  <si>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</si>
  <si>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</si>
  <si>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</si>
  <si>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</si>
  <si>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</si>
  <si>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</si>
  <si>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</si>
  <si>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</si>
  <si>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</si>
  <si>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</si>
  <si>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</si>
  <si>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</si>
  <si>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</si>
  <si>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</si>
  <si>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</si>
  <si>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</si>
  <si>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</si>
  <si>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</si>
  <si>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</si>
  <si>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</si>
  <si>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</si>
  <si>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</si>
  <si>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</si>
  <si>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</si>
  <si>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</si>
  <si>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</si>
  <si>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</si>
  <si>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</si>
  <si>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</si>
  <si>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</si>
  <si>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</si>
  <si>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</si>
  <si>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</si>
  <si>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</si>
  <si>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</si>
  <si>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</si>
  <si>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</si>
  <si>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</si>
  <si>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</si>
  <si>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</si>
  <si>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</si>
  <si>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</si>
  <si>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</si>
  <si>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</si>
  <si>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</si>
  <si>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</si>
  <si>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</si>
  <si>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</si>
  <si>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</si>
  <si>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</si>
  <si>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</si>
  <si>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</si>
  <si>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</si>
  <si>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</si>
  <si>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</si>
  <si>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</si>
  <si>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</si>
  <si>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</si>
  <si>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</si>
  <si>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</si>
  <si>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</si>
  <si>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</si>
  <si>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</si>
  <si>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</si>
  <si>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</si>
  <si>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</si>
  <si>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</si>
  <si>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</si>
  <si>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</si>
  <si>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</si>
  <si>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</si>
  <si>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</si>
  <si>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</si>
  <si>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</si>
  <si>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</si>
  <si>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</si>
  <si>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</si>
  <si>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</si>
  <si>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</si>
  <si>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</si>
  <si>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</si>
  <si>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</si>
  <si>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</si>
  <si>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</si>
  <si>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</si>
  <si>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</si>
  <si>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</si>
  <si>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</si>
  <si>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</si>
  <si>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</si>
  <si>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</si>
  <si>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</si>
  <si>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</si>
  <si>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</si>
  <si>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</si>
  <si>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</si>
  <si>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</si>
  <si>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</si>
  <si>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</si>
  <si>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</si>
  <si>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</si>
  <si>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</si>
  <si>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</si>
  <si>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</si>
  <si>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</si>
  <si>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</si>
  <si>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</si>
  <si>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</si>
  <si>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</si>
  <si>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</si>
  <si>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</si>
  <si>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</si>
  <si>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</si>
  <si>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</si>
  <si>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</si>
  <si>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</si>
  <si>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</si>
  <si>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</si>
  <si>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</si>
  <si>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</si>
  <si>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</si>
  <si>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</si>
  <si>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</si>
  <si>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</si>
  <si>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</si>
  <si>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</si>
  <si>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</si>
  <si>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</si>
  <si>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</si>
  <si>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</si>
  <si>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</si>
  <si>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</si>
  <si>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</si>
  <si>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</si>
  <si>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</si>
  <si>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</si>
  <si>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</si>
  <si>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</si>
  <si>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</si>
  <si>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</si>
  <si>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</si>
  <si>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</si>
  <si>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</si>
  <si>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</si>
  <si>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</si>
  <si>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</si>
  <si>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</si>
  <si>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</si>
  <si>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</si>
  <si>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</si>
  <si>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</si>
  <si>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</si>
  <si>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</si>
  <si>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</si>
  <si>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</si>
  <si>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</si>
  <si>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</si>
  <si>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</si>
  <si>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</si>
  <si>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</si>
  <si>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</si>
  <si>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</si>
  <si>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</si>
  <si>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</si>
  <si>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</si>
  <si>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</si>
  <si>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</si>
  <si>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</si>
  <si>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</si>
  <si>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</si>
  <si>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</si>
  <si>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</si>
  <si>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</si>
  <si>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</si>
  <si>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</si>
  <si>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</si>
  <si>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</si>
  <si>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</si>
  <si>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</si>
  <si>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</si>
  <si>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</si>
  <si>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</si>
  <si>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</si>
  <si>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</si>
  <si>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</si>
  <si>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</si>
  <si>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</si>
  <si>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</si>
  <si>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</si>
  <si>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</si>
  <si>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</si>
  <si>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</si>
  <si>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</si>
  <si>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</si>
  <si>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</si>
  <si>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</si>
  <si>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</si>
  <si>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</si>
  <si>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</si>
  <si>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</si>
  <si>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</si>
  <si>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</si>
  <si>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</si>
  <si>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</si>
  <si>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</si>
  <si>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</si>
  <si>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</si>
  <si>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</si>
  <si>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</si>
  <si>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</si>
  <si>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</si>
  <si>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</si>
  <si>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</si>
  <si>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</si>
  <si>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</si>
  <si>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</si>
  <si>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</si>
  <si>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</si>
  <si>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</si>
  <si>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</si>
  <si>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</si>
  <si>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</si>
  <si>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</si>
  <si>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</si>
  <si>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</si>
  <si>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</si>
  <si>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</si>
  <si>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</si>
  <si>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</si>
  <si>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</si>
  <si>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</si>
  <si>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</si>
  <si>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</si>
  <si>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</si>
  <si>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</si>
  <si>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</si>
  <si>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</si>
  <si>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</si>
  <si>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</si>
  <si>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</si>
  <si>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</si>
  <si>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</si>
  <si>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</si>
  <si>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</si>
  <si>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</si>
  <si>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</si>
  <si>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</si>
  <si>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</si>
  <si>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</si>
  <si>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</si>
  <si>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</si>
  <si>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</si>
  <si>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</si>
  <si>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</si>
  <si>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</si>
  <si>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</si>
  <si>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</si>
  <si>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</si>
  <si>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</si>
  <si>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</si>
  <si>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</si>
  <si>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</si>
  <si>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</si>
  <si>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</si>
  <si>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</si>
  <si>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</si>
  <si>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</si>
  <si>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</si>
  <si>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</si>
  <si>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</si>
  <si>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</si>
  <si>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</si>
  <si>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</si>
  <si>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</si>
  <si>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</si>
  <si>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</si>
  <si>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</si>
  <si>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</si>
  <si>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</si>
  <si>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</si>
  <si>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</si>
  <si>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</si>
  <si>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</si>
  <si>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</si>
  <si>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</si>
  <si>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</si>
  <si>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</si>
  <si>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</si>
  <si>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</si>
  <si>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</si>
  <si>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</si>
  <si>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</si>
  <si>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</si>
  <si>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</si>
  <si>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</si>
  <si>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</si>
  <si>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</si>
  <si>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</si>
  <si>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</si>
  <si>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</si>
  <si>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</si>
  <si>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</si>
  <si>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</si>
  <si>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</si>
  <si>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</si>
  <si>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</si>
  <si>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</si>
  <si>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</si>
  <si>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</si>
  <si>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</si>
  <si>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</si>
  <si>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</si>
  <si>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</si>
  <si>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</si>
  <si>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</si>
  <si>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</si>
  <si>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</si>
  <si>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</si>
  <si>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</si>
  <si>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</si>
  <si>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</si>
  <si>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</si>
  <si>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</si>
  <si>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</si>
  <si>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</si>
  <si>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</si>
  <si>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</si>
  <si>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</si>
  <si>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</si>
  <si>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</si>
  <si>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</si>
  <si>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</si>
  <si>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</si>
  <si>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</si>
  <si>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</si>
  <si>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</si>
  <si>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</si>
  <si>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</si>
  <si>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</si>
  <si>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</si>
  <si>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</si>
  <si>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</si>
  <si>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</si>
  <si>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</si>
  <si>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</si>
  <si>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</si>
  <si>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</si>
  <si>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</si>
  <si>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</si>
  <si>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</si>
  <si>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</si>
  <si>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</si>
  <si>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</si>
  <si>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</si>
  <si>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</si>
  <si>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</si>
  <si>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</si>
  <si>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</si>
  <si>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</si>
  <si>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</si>
  <si>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</si>
  <si>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</si>
  <si>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</si>
  <si>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</si>
  <si>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</si>
  <si>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</si>
  <si>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</si>
  <si>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</si>
  <si>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</si>
  <si>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</si>
  <si>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</si>
  <si>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</si>
  <si>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</si>
  <si>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</si>
  <si>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</si>
  <si>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</si>
  <si>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</si>
  <si>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</si>
  <si>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</si>
  <si>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</si>
  <si>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</si>
  <si>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</si>
  <si>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</si>
  <si>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</si>
  <si>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</si>
  <si>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</si>
  <si>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</si>
  <si>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</si>
  <si>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</si>
  <si>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</si>
  <si>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</si>
  <si>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</si>
  <si>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</si>
  <si>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</si>
  <si>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</si>
  <si>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</si>
  <si>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</si>
  <si>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</si>
  <si>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</si>
  <si>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</si>
  <si>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</si>
  <si>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</si>
  <si>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</si>
  <si>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</si>
  <si>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</si>
  <si>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</si>
  <si>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</si>
  <si>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</si>
  <si>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</si>
  <si>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</si>
  <si>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</si>
  <si>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</si>
  <si>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</si>
  <si>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</si>
  <si>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</si>
  <si>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</si>
  <si>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</si>
  <si>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</si>
  <si>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</si>
  <si>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</si>
  <si>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</si>
  <si>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</si>
  <si>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</si>
  <si>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</si>
  <si>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</si>
  <si>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</si>
  <si>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</si>
  <si>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</si>
  <si>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</si>
  <si>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</si>
  <si>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</si>
  <si>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</si>
  <si>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</si>
  <si>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</si>
  <si>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</si>
  <si>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</si>
  <si>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</si>
  <si>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</si>
  <si>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</si>
  <si>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</si>
  <si>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</si>
  <si>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</si>
  <si>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</si>
  <si>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</si>
  <si>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</si>
  <si>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</si>
  <si>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</si>
  <si>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</si>
  <si>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</si>
  <si>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</si>
  <si>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</si>
  <si>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</si>
  <si>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</si>
  <si>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</si>
  <si>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</si>
  <si>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</si>
  <si>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</si>
  <si>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</si>
  <si>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</si>
  <si>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</si>
  <si>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</si>
  <si>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</si>
  <si>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</si>
  <si>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</si>
  <si>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</si>
  <si>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</si>
  <si>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</si>
  <si>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</si>
  <si>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</si>
  <si>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</si>
  <si>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</si>
  <si>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</si>
  <si>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</si>
  <si>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</si>
  <si>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</si>
  <si>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</si>
  <si>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</si>
  <si>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</si>
  <si>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</si>
  <si>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</si>
  <si>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</si>
  <si>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</si>
  <si>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</si>
  <si>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</si>
  <si>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</si>
  <si>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</si>
  <si>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</si>
  <si>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</si>
  <si>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</si>
  <si>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</si>
  <si>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</si>
  <si>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</si>
  <si>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</si>
  <si>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</si>
  <si>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</si>
  <si>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</si>
  <si>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</si>
  <si>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</si>
  <si>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</si>
  <si>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</si>
  <si>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</si>
  <si>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</si>
  <si>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</si>
  <si>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</si>
  <si>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</si>
  <si>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</si>
  <si>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</si>
  <si>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</si>
  <si>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</si>
  <si>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</si>
  <si>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</si>
  <si>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</si>
  <si>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</si>
  <si>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</si>
  <si>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</si>
  <si>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</si>
  <si>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</si>
  <si>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</si>
  <si>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</si>
  <si>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</si>
  <si>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</si>
  <si>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</si>
  <si>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</si>
  <si>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</si>
  <si>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</si>
  <si>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</si>
  <si>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</si>
  <si>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</si>
  <si>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</si>
  <si>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</si>
  <si>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</si>
  <si>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</si>
  <si>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</si>
  <si>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</si>
  <si>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</si>
  <si>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</si>
  <si>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</si>
  <si>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</si>
  <si>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</si>
  <si>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</si>
  <si>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</si>
  <si>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</si>
  <si>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</si>
  <si>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</si>
  <si>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</si>
  <si>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</si>
  <si>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</si>
  <si>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</si>
  <si>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</si>
  <si>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</si>
  <si>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</si>
  <si>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</si>
  <si>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</si>
  <si>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</si>
  <si>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</si>
  <si>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</si>
  <si>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</si>
  <si>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</si>
  <si>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</si>
  <si>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</si>
  <si>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</si>
  <si>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</si>
  <si>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</si>
  <si>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</si>
  <si>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</si>
  <si>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</si>
  <si>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</si>
  <si>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</si>
  <si>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</si>
  <si>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</si>
  <si>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</si>
  <si>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</si>
  <si>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</si>
  <si>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</si>
  <si>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</si>
  <si>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</si>
  <si>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</si>
  <si>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</si>
  <si>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</si>
  <si>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</si>
  <si>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</si>
  <si>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</si>
  <si>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</si>
  <si>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</si>
  <si>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</si>
  <si>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</si>
  <si>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</si>
  <si>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</si>
  <si>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</si>
  <si>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</si>
  <si>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</si>
  <si>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</si>
  <si>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</si>
  <si>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</si>
  <si>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</si>
  <si>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</si>
  <si>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</si>
  <si>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</si>
  <si>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</si>
  <si>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</si>
  <si>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</si>
  <si>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</si>
  <si>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</si>
  <si>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</si>
  <si>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</si>
  <si>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</si>
  <si>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</si>
  <si>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</si>
  <si>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</si>
  <si>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</si>
  <si>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</si>
  <si>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</si>
  <si>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</si>
  <si>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</si>
  <si>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</si>
  <si>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</si>
  <si>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</si>
  <si>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</si>
  <si>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</si>
  <si>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</si>
  <si>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</si>
  <si>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</si>
  <si>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</si>
  <si>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</si>
  <si>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</si>
  <si>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</si>
  <si>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</si>
  <si>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</si>
  <si>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</si>
  <si>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</si>
  <si>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</si>
  <si>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</si>
  <si>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</si>
  <si>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</si>
  <si>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</si>
  <si>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</si>
  <si>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</si>
  <si>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</si>
  <si>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</si>
  <si>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</si>
  <si>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</si>
  <si>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</si>
  <si>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</si>
  <si>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</si>
  <si>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</si>
  <si>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</si>
  <si>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</si>
  <si>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</si>
  <si>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</si>
  <si>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</si>
  <si>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</si>
  <si>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</si>
  <si>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</si>
  <si>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</si>
  <si>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</si>
  <si>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</si>
  <si>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</si>
  <si>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</si>
  <si>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</si>
  <si>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</si>
  <si>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</si>
  <si>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</si>
  <si>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</si>
  <si>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</si>
  <si>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</si>
  <si>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</si>
  <si>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</si>
  <si>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</si>
  <si>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</si>
  <si>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</si>
  <si>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</si>
  <si>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</si>
  <si>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</si>
  <si>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</si>
  <si>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</si>
  <si>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</si>
  <si>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</si>
  <si>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</si>
  <si>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</si>
  <si>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</si>
  <si>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</si>
  <si>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</si>
  <si>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</si>
  <si>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</si>
  <si>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</si>
  <si>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</si>
  <si>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</si>
  <si>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</si>
  <si>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</si>
  <si>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</si>
  <si>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</si>
  <si>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</si>
  <si>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</si>
  <si>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</si>
  <si>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</si>
  <si>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</si>
  <si>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</si>
  <si>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</si>
  <si>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</si>
  <si>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</si>
  <si>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</si>
  <si>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</si>
  <si>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</si>
  <si>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</si>
  <si>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</si>
  <si>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</si>
  <si>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</si>
  <si>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</si>
  <si>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</si>
  <si>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</si>
  <si>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</si>
  <si>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</si>
  <si>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</si>
  <si>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</si>
  <si>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</si>
  <si>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</si>
  <si>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</si>
  <si>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</si>
  <si>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</si>
  <si>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</si>
  <si>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</si>
  <si>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</si>
  <si>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</si>
  <si>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</si>
  <si>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</si>
  <si>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</si>
  <si>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</si>
  <si>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</si>
  <si>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</si>
  <si>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</si>
  <si>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</si>
  <si>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</si>
  <si>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</si>
  <si>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</si>
  <si>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</si>
  <si>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</si>
  <si>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</si>
  <si>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</si>
  <si>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</si>
  <si>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</si>
  <si>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</si>
  <si>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</si>
  <si>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</si>
  <si>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</si>
  <si>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</si>
  <si>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</si>
  <si>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</si>
  <si>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</si>
  <si>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</si>
  <si>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</si>
  <si>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</si>
  <si>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</si>
  <si>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</si>
  <si>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</si>
  <si>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</si>
  <si>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</si>
  <si>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</si>
  <si>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</si>
  <si>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</si>
  <si>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</si>
  <si>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</si>
  <si>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</si>
  <si>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</si>
  <si>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</si>
  <si>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</si>
  <si>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</si>
  <si>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</si>
  <si>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</si>
  <si>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</si>
  <si>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</si>
  <si>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</si>
  <si>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</si>
  <si>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</si>
  <si>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</si>
  <si>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</si>
  <si>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</si>
  <si>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</si>
  <si>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</si>
  <si>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</si>
  <si>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</si>
  <si>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</si>
  <si>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</si>
  <si>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</si>
  <si>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</si>
  <si>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</si>
  <si>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</si>
  <si>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</si>
  <si>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</si>
  <si>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</si>
  <si>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</si>
  <si>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</si>
  <si>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</si>
  <si>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</si>
  <si>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</si>
  <si>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</si>
  <si>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</si>
  <si>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</si>
  <si>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</si>
  <si>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</si>
  <si>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</si>
  <si>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</si>
  <si>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</si>
  <si>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</si>
  <si>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</si>
  <si>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</si>
  <si>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</si>
  <si>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</si>
  <si>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</si>
  <si>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</si>
  <si>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</si>
  <si>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</si>
  <si>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</si>
  <si>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</si>
  <si>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</si>
  <si>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</si>
  <si>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</si>
  <si>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</si>
  <si>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</si>
  <si>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</si>
  <si>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</si>
  <si>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</si>
  <si>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</si>
  <si>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</si>
  <si>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</si>
  <si>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</si>
  <si>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</si>
  <si>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</si>
  <si>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</si>
  <si>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</si>
  <si>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</si>
  <si>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</si>
  <si>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</si>
  <si>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</si>
  <si>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</si>
  <si>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</si>
  <si>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</si>
  <si>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</si>
  <si>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</si>
  <si>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</si>
  <si>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</si>
  <si>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</si>
  <si>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</si>
  <si>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</si>
  <si>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</si>
  <si>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</si>
  <si>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</si>
  <si>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</si>
  <si>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</si>
  <si>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</si>
  <si>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</si>
  <si>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</si>
  <si>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</si>
  <si>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</si>
  <si>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</si>
  <si>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</si>
  <si>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</si>
  <si>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</si>
  <si>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</si>
  <si>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</si>
  <si>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</si>
  <si>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</si>
  <si>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</si>
  <si>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</si>
  <si>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</si>
  <si>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</si>
  <si>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</si>
  <si>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</si>
  <si>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</si>
  <si>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</si>
  <si>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</si>
  <si>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</si>
  <si>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</si>
  <si>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</si>
  <si>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</si>
  <si>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</si>
  <si>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</si>
  <si>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</si>
  <si>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</si>
  <si>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</si>
  <si>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</si>
  <si>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</si>
  <si>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</si>
  <si>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</si>
  <si>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</si>
  <si>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</si>
  <si>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</si>
  <si>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</si>
  <si>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</si>
  <si>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</si>
  <si>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</si>
  <si>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</si>
  <si>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</si>
  <si>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</si>
  <si>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</si>
  <si>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</si>
  <si>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</si>
  <si>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</si>
  <si>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</si>
  <si>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</si>
  <si>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</si>
  <si>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</si>
  <si>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</si>
  <si>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</si>
  <si>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</si>
  <si>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</si>
  <si>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</si>
  <si>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</si>
  <si>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</si>
  <si>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</si>
  <si>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</si>
  <si>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</si>
  <si>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</si>
  <si>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</si>
  <si>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</si>
  <si>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</si>
  <si>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</si>
  <si>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</si>
  <si>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</si>
  <si>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</si>
  <si>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</si>
  <si>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</si>
  <si>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</si>
  <si>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</si>
  <si>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</si>
  <si>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</si>
  <si>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</si>
  <si>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</si>
  <si>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</si>
  <si>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</si>
  <si>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</si>
  <si>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</si>
  <si>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</si>
  <si>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</si>
  <si>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</si>
  <si>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</si>
  <si>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</si>
  <si>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</si>
  <si>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</si>
  <si>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</si>
  <si>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</si>
  <si>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</si>
  <si>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</si>
  <si>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</si>
  <si>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</si>
  <si>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</si>
  <si>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</si>
  <si>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</si>
  <si>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</si>
  <si>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</si>
  <si>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</si>
  <si>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</si>
  <si>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</si>
  <si>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</si>
  <si>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</si>
  <si>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</si>
  <si>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</si>
  <si>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</si>
  <si>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</si>
  <si>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</si>
  <si>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</si>
  <si>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</si>
  <si>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</si>
  <si>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</si>
  <si>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</si>
  <si>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</si>
  <si>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</si>
  <si>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</si>
  <si>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</si>
  <si>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</si>
  <si>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</si>
  <si>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</si>
  <si>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</si>
  <si>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</si>
  <si>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</si>
  <si>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</si>
  <si>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</si>
  <si>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</si>
  <si>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</si>
  <si>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</si>
  <si>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</si>
  <si>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</si>
  <si>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</si>
  <si>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</si>
  <si>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</si>
  <si>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</si>
  <si>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</si>
  <si>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</si>
  <si>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</si>
  <si>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</si>
  <si>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</si>
  <si>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</si>
  <si>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</si>
  <si>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</si>
  <si>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</si>
  <si>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</si>
  <si>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</si>
  <si>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</si>
  <si>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</si>
  <si>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</si>
  <si>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</si>
  <si>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</si>
  <si>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</si>
  <si>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</si>
  <si>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</si>
  <si>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</si>
  <si>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</si>
  <si>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</si>
  <si>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</si>
  <si>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</si>
  <si>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</si>
  <si>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</si>
  <si>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</si>
  <si>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</si>
  <si>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</si>
  <si>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</si>
  <si>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</si>
  <si>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</si>
  <si>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</si>
  <si>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</si>
  <si>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</si>
  <si>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</si>
  <si>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</si>
  <si>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</si>
  <si>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</si>
  <si>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</si>
  <si>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</si>
  <si>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</si>
  <si>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</si>
  <si>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</si>
  <si>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</si>
  <si>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</si>
  <si>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</si>
  <si>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</si>
  <si>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</si>
  <si>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</si>
  <si>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</si>
  <si>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</si>
  <si>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</si>
  <si>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</si>
  <si>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</si>
  <si>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</si>
  <si>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</si>
  <si>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</si>
  <si>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</si>
  <si>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</si>
  <si>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</si>
  <si>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</si>
  <si>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</si>
  <si>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</si>
  <si>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</si>
  <si>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</si>
  <si>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</si>
  <si>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</si>
  <si>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</si>
  <si>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</si>
  <si>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</si>
  <si>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</si>
  <si>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</si>
  <si>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</si>
  <si>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</si>
  <si>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</si>
  <si>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</si>
  <si>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</si>
  <si>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</si>
  <si>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</si>
  <si>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</si>
  <si>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</si>
  <si>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</si>
  <si>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</si>
  <si>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</si>
  <si>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</si>
  <si>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</si>
  <si>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</si>
  <si>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</si>
  <si>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</si>
  <si>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</si>
  <si>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</si>
  <si>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</si>
  <si>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</si>
  <si>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</si>
  <si>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</si>
  <si>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</si>
  <si>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</si>
  <si>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</si>
  <si>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</si>
  <si>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</si>
  <si>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</si>
  <si>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</si>
  <si>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</si>
  <si>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</si>
  <si>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</si>
  <si>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</si>
  <si>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</si>
  <si>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</si>
  <si>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</si>
  <si>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</si>
  <si>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</si>
  <si>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</si>
  <si>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</si>
  <si>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</si>
  <si>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</si>
  <si>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</si>
  <si>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</si>
  <si>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</si>
  <si>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</si>
  <si>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</si>
  <si>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</si>
  <si>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</si>
  <si>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</si>
  <si>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</si>
  <si>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</si>
  <si>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</si>
  <si>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</si>
  <si>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</si>
  <si>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</si>
  <si>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</si>
  <si>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</si>
  <si>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</si>
  <si>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</si>
  <si>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</si>
  <si>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</si>
  <si>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</si>
  <si>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</si>
  <si>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</si>
  <si>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</si>
  <si>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</si>
  <si>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</si>
  <si>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</si>
  <si>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</si>
  <si>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</si>
  <si>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</si>
  <si>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</si>
  <si>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</si>
  <si>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</si>
  <si>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</si>
  <si>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</si>
  <si>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</si>
  <si>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</si>
  <si>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</si>
  <si>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</si>
  <si>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</si>
  <si>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</si>
  <si>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</si>
  <si>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</si>
  <si>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</si>
  <si>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</si>
  <si>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</si>
  <si>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</si>
  <si>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</si>
  <si>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</si>
  <si>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</si>
  <si>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</si>
  <si>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</si>
  <si>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</si>
  <si>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</si>
  <si>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</si>
  <si>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</si>
  <si>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</si>
  <si>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</si>
  <si>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</si>
  <si>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</si>
  <si>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</si>
  <si>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</si>
  <si>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</si>
  <si>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</si>
  <si>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</si>
  <si>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</si>
  <si>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</si>
  <si>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</si>
  <si>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</si>
  <si>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</si>
  <si>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</si>
  <si>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</si>
  <si>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</si>
  <si>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</si>
  <si>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</si>
  <si>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</si>
  <si>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</si>
  <si>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</si>
  <si>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</si>
  <si>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</si>
  <si>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</si>
  <si>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</si>
  <si>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</si>
  <si>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</si>
  <si>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</si>
  <si>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</si>
  <si>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</si>
  <si>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</si>
  <si>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</si>
  <si>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</si>
  <si>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</si>
  <si>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</si>
  <si>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</si>
  <si>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</si>
  <si>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</si>
  <si>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</si>
  <si>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</si>
  <si>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</si>
  <si>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</si>
  <si>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</si>
  <si>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</si>
  <si>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</si>
  <si>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</si>
  <si>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</si>
  <si>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</si>
  <si>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</si>
  <si>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</si>
  <si>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</si>
  <si>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</si>
  <si>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</si>
  <si>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</si>
  <si>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</si>
  <si>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</si>
  <si>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</si>
  <si>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</si>
  <si>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</si>
  <si>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</si>
  <si>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</si>
  <si>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</si>
  <si>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</si>
  <si>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</si>
  <si>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</si>
  <si>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</si>
  <si>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</si>
  <si>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</si>
  <si>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</si>
  <si>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</si>
  <si>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</si>
  <si>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</si>
  <si>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</si>
  <si>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</si>
  <si>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</si>
  <si>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</si>
  <si>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</si>
  <si>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</si>
  <si>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</si>
  <si>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</si>
  <si>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</si>
  <si>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</si>
  <si>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</si>
  <si>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</si>
  <si>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</si>
  <si>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</si>
  <si>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</si>
  <si>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</si>
  <si>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</si>
  <si>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</si>
  <si>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</si>
  <si>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</si>
  <si>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</si>
  <si>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</si>
  <si>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</si>
  <si>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</si>
  <si>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</si>
  <si>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</si>
  <si>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</si>
  <si>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</si>
  <si>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</si>
  <si>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</si>
  <si>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</si>
  <si>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</si>
  <si>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</si>
  <si>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</si>
  <si>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</si>
  <si>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</si>
  <si>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</si>
  <si>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</si>
  <si>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</si>
  <si>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</si>
  <si>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</si>
  <si>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</si>
  <si>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</si>
  <si>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</si>
  <si>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</si>
  <si>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</si>
  <si>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</si>
  <si>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</si>
  <si>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</si>
  <si>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</si>
  <si>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</si>
  <si>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</si>
  <si>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</si>
  <si>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</si>
  <si>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</si>
  <si>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</si>
  <si>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</si>
  <si>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</si>
  <si>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</si>
  <si>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</si>
  <si>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</si>
  <si>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</si>
  <si>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</si>
  <si>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</si>
  <si>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</si>
  <si>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</si>
  <si>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</si>
  <si>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</si>
  <si>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</si>
  <si>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</si>
  <si>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</si>
  <si>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</si>
  <si>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</si>
  <si>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</si>
  <si>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</si>
  <si>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</si>
  <si>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</si>
  <si>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</si>
  <si>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</si>
  <si>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</si>
  <si>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</si>
  <si>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</si>
  <si>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</si>
  <si>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</si>
  <si>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</si>
  <si>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</si>
  <si>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</si>
  <si>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</si>
  <si>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</si>
  <si>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</si>
  <si>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</si>
  <si>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</si>
  <si>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</si>
  <si>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</si>
  <si>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</si>
  <si>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</si>
  <si>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</si>
  <si>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</si>
  <si>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</si>
  <si>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</si>
  <si>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</si>
  <si>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</si>
  <si>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</si>
  <si>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</si>
  <si>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</si>
  <si>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</si>
  <si>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</si>
  <si>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</si>
  <si>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</si>
  <si>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</si>
  <si>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</si>
  <si>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</si>
  <si>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</si>
  <si>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</si>
  <si>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</si>
  <si>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</si>
  <si>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</si>
  <si>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</si>
  <si>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</si>
  <si>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</si>
  <si>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</si>
  <si>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</si>
  <si>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</si>
  <si>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</si>
  <si>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</si>
  <si>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</si>
  <si>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</si>
  <si>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</si>
  <si>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</si>
  <si>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</si>
  <si>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</si>
  <si>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</si>
  <si>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</si>
  <si>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</si>
  <si>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</si>
  <si>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</si>
  <si>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</si>
  <si>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</si>
  <si>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</si>
  <si>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</si>
  <si>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</si>
  <si>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</si>
  <si>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</si>
  <si>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</si>
  <si>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</si>
  <si>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</si>
  <si>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</si>
  <si>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</si>
  <si>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</si>
  <si>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</si>
  <si>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</si>
  <si>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</si>
  <si>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</si>
  <si>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</si>
  <si>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</si>
  <si>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</si>
  <si>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</si>
  <si>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</si>
  <si>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</si>
  <si>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</si>
  <si>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</si>
  <si>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</si>
  <si>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</si>
  <si>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</si>
  <si>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</si>
  <si>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</si>
  <si>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</si>
  <si>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</si>
  <si>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</si>
  <si>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</si>
  <si>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</si>
  <si>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</si>
  <si>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</si>
  <si>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</si>
  <si>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</si>
  <si>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</si>
  <si>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</si>
  <si>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</si>
  <si>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</si>
  <si>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</si>
  <si>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</si>
  <si>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</si>
  <si>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</si>
  <si>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</si>
  <si>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</si>
  <si>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</si>
  <si>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</si>
  <si>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</si>
  <si>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</si>
  <si>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</si>
  <si>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</si>
  <si>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</si>
  <si>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</si>
  <si>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</si>
  <si>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</si>
  <si>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</si>
  <si>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</si>
  <si>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</si>
  <si>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</si>
  <si>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</si>
  <si>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</si>
  <si>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</si>
  <si>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</si>
  <si>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</si>
  <si>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</si>
  <si>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</si>
  <si>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</si>
  <si>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</si>
  <si>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</si>
  <si>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</si>
  <si>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</si>
  <si>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</si>
  <si>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</si>
  <si>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</si>
  <si>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</si>
  <si>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</si>
  <si>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</si>
  <si>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</si>
  <si>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</si>
  <si>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</si>
  <si>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</si>
  <si>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</si>
  <si>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</si>
  <si>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</si>
  <si>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</si>
  <si>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</si>
  <si>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</si>
  <si>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</si>
  <si>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</si>
  <si>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</si>
  <si>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</si>
  <si>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</si>
  <si>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</si>
  <si>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</si>
  <si>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</si>
  <si>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</si>
  <si>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</si>
  <si>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</si>
  <si>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</si>
  <si>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</si>
  <si>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</si>
  <si>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</si>
  <si>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</si>
  <si>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</si>
  <si>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</si>
  <si>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</si>
  <si>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</si>
  <si>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</si>
  <si>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</si>
  <si>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</si>
  <si>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</si>
  <si>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</si>
  <si>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</si>
  <si>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</si>
  <si>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</si>
  <si>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</si>
  <si>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</si>
  <si>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</si>
  <si>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</si>
  <si>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</si>
  <si>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</si>
  <si>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</si>
  <si>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</si>
  <si>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</si>
  <si>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</si>
  <si>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</si>
  <si>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</si>
  <si>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</si>
  <si>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</si>
  <si>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</si>
  <si>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</si>
  <si>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</si>
  <si>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</si>
  <si>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</si>
  <si>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</si>
  <si>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</si>
  <si>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</si>
  <si>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</si>
  <si>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</si>
  <si>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</si>
  <si>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</si>
  <si>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</si>
  <si>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</si>
  <si>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</si>
  <si>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</si>
  <si>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</si>
  <si>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</si>
  <si>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</si>
  <si>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</si>
  <si>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</si>
  <si>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</si>
  <si>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</si>
  <si>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</si>
  <si>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</si>
  <si>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</si>
  <si>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</si>
  <si>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</si>
  <si>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</si>
  <si>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</si>
  <si>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</si>
  <si>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</si>
  <si>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</si>
  <si>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</si>
  <si>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</si>
  <si>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</si>
  <si>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</si>
  <si>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</si>
  <si>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</si>
  <si>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</si>
  <si>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</si>
  <si>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</si>
  <si>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</si>
  <si>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</si>
  <si>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</si>
  <si>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</si>
  <si>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</si>
  <si>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</si>
  <si>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</si>
  <si>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</si>
  <si>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</si>
  <si>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</si>
  <si>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</si>
  <si>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</si>
  <si>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</si>
  <si>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</si>
  <si>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</si>
  <si>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</si>
  <si>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</si>
  <si>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</si>
  <si>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</si>
  <si>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</si>
  <si>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</si>
  <si>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</si>
  <si>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</si>
  <si>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</si>
  <si>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</si>
  <si>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</si>
  <si>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</si>
  <si>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</si>
  <si>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</si>
  <si>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</si>
  <si>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</si>
  <si>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</si>
  <si>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</si>
  <si>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</si>
  <si>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</si>
  <si>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</si>
  <si>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</si>
  <si>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</si>
  <si>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</si>
  <si>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</si>
  <si>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</si>
  <si>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</si>
  <si>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</si>
  <si>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</si>
  <si>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</si>
  <si>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</si>
  <si>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</si>
  <si>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</si>
  <si>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</si>
  <si>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</si>
  <si>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</si>
  <si>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</si>
  <si>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</si>
  <si>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</si>
  <si>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</si>
  <si>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</si>
  <si>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</si>
  <si>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</si>
  <si>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</si>
  <si>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</si>
  <si>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</si>
  <si>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</si>
  <si>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</si>
  <si>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</si>
  <si>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</si>
  <si>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</si>
  <si>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</si>
  <si>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</si>
  <si>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</si>
  <si>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</si>
  <si>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</si>
  <si>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</si>
  <si>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</si>
  <si>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</si>
  <si>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</si>
  <si>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</si>
  <si>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</si>
  <si>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</si>
  <si>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</si>
  <si>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</si>
  <si>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</si>
  <si>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</si>
  <si>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</si>
  <si>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</si>
  <si>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</si>
  <si>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</si>
  <si>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</si>
  <si>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</si>
  <si>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</si>
  <si>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</si>
  <si>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</si>
  <si>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</si>
  <si>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</si>
  <si>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</si>
  <si>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</si>
  <si>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</si>
  <si>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</si>
  <si>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</si>
  <si>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</si>
  <si>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</si>
  <si>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</si>
  <si>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</si>
  <si>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</si>
  <si>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</si>
  <si>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</si>
  <si>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</si>
  <si>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</si>
  <si>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</si>
  <si>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</si>
  <si>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</si>
  <si>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</si>
  <si>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</si>
  <si>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</si>
  <si>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</si>
  <si>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</si>
  <si>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</si>
  <si>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</si>
  <si>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</si>
  <si>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</si>
  <si>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</si>
  <si>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</si>
  <si>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</si>
  <si>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</si>
  <si>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</si>
  <si>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</si>
  <si>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</si>
  <si>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</si>
  <si>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</si>
  <si>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</si>
  <si>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</si>
  <si>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</si>
  <si>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</si>
  <si>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</si>
  <si>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</si>
  <si>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</si>
  <si>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</si>
  <si>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</si>
  <si>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</si>
  <si>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</si>
  <si>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</si>
  <si>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</si>
  <si>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</si>
  <si>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</si>
  <si>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</si>
  <si>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</si>
  <si>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</si>
  <si>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</si>
  <si>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</si>
  <si>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</si>
  <si>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</si>
  <si>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</si>
  <si>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</si>
  <si>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</si>
  <si>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</si>
  <si>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</si>
  <si>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</si>
  <si>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</si>
  <si>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</si>
  <si>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</si>
  <si>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</si>
  <si>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</si>
  <si>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</si>
  <si>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</si>
  <si>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</si>
  <si>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</si>
  <si>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</si>
  <si>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</si>
  <si>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</si>
  <si>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</si>
  <si>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</si>
  <si>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</si>
  <si>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</si>
  <si>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</si>
  <si>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</si>
  <si>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</si>
  <si>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</si>
  <si>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</si>
  <si>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</si>
  <si>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</si>
  <si>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</si>
  <si>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</si>
  <si>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</si>
  <si>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</si>
  <si>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</si>
  <si>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</si>
  <si>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</si>
  <si>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</si>
  <si>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</si>
  <si>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</si>
  <si>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</si>
  <si>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</si>
  <si>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</si>
  <si>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</si>
  <si>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</si>
  <si>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</si>
  <si>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</si>
  <si>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</si>
  <si>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</si>
  <si>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</si>
  <si>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</si>
  <si>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</si>
  <si>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</si>
  <si>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</si>
  <si>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</si>
  <si>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</si>
  <si>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</si>
  <si>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</si>
  <si>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</si>
  <si>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</si>
  <si>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</si>
  <si>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</si>
  <si>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</si>
  <si>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</si>
  <si>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</si>
  <si>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</si>
  <si>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</si>
  <si>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</si>
  <si>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</si>
  <si>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</si>
  <si>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</si>
  <si>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</si>
  <si>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</si>
  <si>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</si>
  <si>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</si>
  <si>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</si>
  <si>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</si>
  <si>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</si>
  <si>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</si>
  <si>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</si>
  <si>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</si>
  <si>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</si>
  <si>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</si>
  <si>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</si>
  <si>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</si>
  <si>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</si>
  <si>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</si>
  <si>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</si>
  <si>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</si>
  <si>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</si>
  <si>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</si>
  <si>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</si>
  <si>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</si>
  <si>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</si>
  <si>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</si>
  <si>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</si>
  <si>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</si>
  <si>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</si>
  <si>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</si>
  <si>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</si>
  <si>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</si>
  <si>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</si>
  <si>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</si>
  <si>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</si>
  <si>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</si>
  <si>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</si>
  <si>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</si>
  <si>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</si>
  <si>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</si>
  <si>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</si>
  <si>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</si>
  <si>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</si>
  <si>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</si>
  <si>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</si>
  <si>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</si>
  <si>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</si>
  <si>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</si>
  <si>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</si>
  <si>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</si>
  <si>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</si>
  <si>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</si>
  <si>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</si>
  <si>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</si>
  <si>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</si>
  <si>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</si>
  <si>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</si>
  <si>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</si>
  <si>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</si>
  <si>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</si>
  <si>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</si>
  <si>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</si>
  <si>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</si>
  <si>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</si>
  <si>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</si>
  <si>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</si>
  <si>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</si>
  <si>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</si>
  <si>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</si>
  <si>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</si>
  <si>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</si>
  <si>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</si>
  <si>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</si>
  <si>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</si>
  <si>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</si>
  <si>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</si>
  <si>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</si>
  <si>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</si>
  <si>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</si>
  <si>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</si>
  <si>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</si>
  <si>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</si>
  <si>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</si>
  <si>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</si>
  <si>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</si>
  <si>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</si>
  <si>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</si>
  <si>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</si>
  <si>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</si>
  <si>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</si>
  <si>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</si>
  <si>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</si>
  <si>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</si>
  <si>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</si>
  <si>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</si>
  <si>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</si>
  <si>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</si>
  <si>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</si>
  <si>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</si>
  <si>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</si>
  <si>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</si>
  <si>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</si>
  <si>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</si>
  <si>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</si>
  <si>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</si>
  <si>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</si>
  <si>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</si>
  <si>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</si>
  <si>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</si>
  <si>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</si>
  <si>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</si>
  <si>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</si>
  <si>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</si>
  <si>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</si>
  <si>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</si>
  <si>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</si>
  <si>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</si>
  <si>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</si>
  <si>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</si>
  <si>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</si>
  <si>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</si>
  <si>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</si>
  <si>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</si>
  <si>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</si>
  <si>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</si>
  <si>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</si>
  <si>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</si>
  <si>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</si>
  <si>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</si>
  <si>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</si>
  <si>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</si>
  <si>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</si>
  <si>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</si>
  <si>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</si>
  <si>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</si>
  <si>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</si>
  <si>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</si>
  <si>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</si>
  <si>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</si>
  <si>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</si>
  <si>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</si>
  <si>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</si>
  <si>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</si>
  <si>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</si>
  <si>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</si>
  <si>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</si>
  <si>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</si>
  <si>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</si>
  <si>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</si>
  <si>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</si>
  <si>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</si>
  <si>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</si>
  <si>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</si>
  <si>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</si>
  <si>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</si>
  <si>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</si>
  <si>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</si>
  <si>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</si>
  <si>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</si>
  <si>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</si>
  <si>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</si>
  <si>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</si>
  <si>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</si>
  <si>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</si>
  <si>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</si>
  <si>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</si>
  <si>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</si>
  <si>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</si>
  <si>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</si>
  <si>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</si>
  <si>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</si>
  <si>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</si>
  <si>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</si>
  <si>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</si>
  <si>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</si>
  <si>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</si>
  <si>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</si>
  <si>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</si>
  <si>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</si>
  <si>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</si>
  <si>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</si>
  <si>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</si>
  <si>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</si>
  <si>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</si>
  <si>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</si>
  <si>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</si>
  <si>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</si>
  <si>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</si>
  <si>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</si>
  <si>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</si>
  <si>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</si>
  <si>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</si>
  <si>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</si>
  <si>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</si>
  <si>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</si>
  <si>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</si>
  <si>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</si>
  <si>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</si>
  <si>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</si>
  <si>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</si>
  <si>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</si>
  <si>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</si>
  <si>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</si>
  <si>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</si>
  <si>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</si>
  <si>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</si>
  <si>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</si>
  <si>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</si>
  <si>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</si>
  <si>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</si>
  <si>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</si>
  <si>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</si>
  <si>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</si>
  <si>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</si>
  <si>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</si>
  <si>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</si>
  <si>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</si>
  <si>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</si>
  <si>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</si>
  <si>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</si>
  <si>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</si>
  <si>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</si>
  <si>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</si>
  <si>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</si>
  <si>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</si>
  <si>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</si>
  <si>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</si>
  <si>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</si>
  <si>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</si>
  <si>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</si>
  <si>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</si>
  <si>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</si>
  <si>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</si>
  <si>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</si>
  <si>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</si>
  <si>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</si>
  <si>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</si>
  <si>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</si>
  <si>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</si>
  <si>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</si>
  <si>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</si>
  <si>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</si>
  <si>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</si>
  <si>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</si>
  <si>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</si>
  <si>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</si>
  <si>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</si>
  <si>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</si>
  <si>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</si>
  <si>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</si>
  <si>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</si>
  <si>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</si>
  <si>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</si>
  <si>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</si>
  <si>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</si>
  <si>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</si>
  <si>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</si>
  <si>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</si>
  <si>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</si>
  <si>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</si>
  <si>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</si>
  <si>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</si>
  <si>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</si>
  <si>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</si>
  <si>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</si>
  <si>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</si>
  <si>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</si>
  <si>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</si>
  <si>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</si>
  <si>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</si>
  <si>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</si>
  <si>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</si>
  <si>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</si>
  <si>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</si>
  <si>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</si>
  <si>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</si>
  <si>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</si>
  <si>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</si>
  <si>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</si>
  <si>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</si>
  <si>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</si>
  <si>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</si>
  <si>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</si>
  <si>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</si>
  <si>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</si>
  <si>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</si>
  <si>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</si>
  <si>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</si>
  <si>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</si>
  <si>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</si>
  <si>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</si>
  <si>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</si>
  <si>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</si>
  <si>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</si>
  <si>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</si>
  <si>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</si>
  <si>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</si>
  <si>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</si>
  <si>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</si>
  <si>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</si>
  <si>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</si>
  <si>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</si>
  <si>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</si>
  <si>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</si>
  <si>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</si>
  <si>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</si>
  <si>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</si>
  <si>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</si>
  <si>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</si>
  <si>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</si>
  <si>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</si>
  <si>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</si>
  <si>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</si>
  <si>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</si>
  <si>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</si>
  <si>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</si>
  <si>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</si>
  <si>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</si>
  <si>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</si>
  <si>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</si>
  <si>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</si>
  <si>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</si>
  <si>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</si>
  <si>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</si>
  <si>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</si>
  <si>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</si>
  <si>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</si>
  <si>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</si>
  <si>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</si>
  <si>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</si>
  <si>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</si>
  <si>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</si>
  <si>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</si>
  <si>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</si>
  <si>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</si>
  <si>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</si>
  <si>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</si>
  <si>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</si>
  <si>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</si>
  <si>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</si>
  <si>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</si>
  <si>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</si>
  <si>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</si>
  <si>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</si>
  <si>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</si>
  <si>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</si>
  <si>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</si>
  <si>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</si>
  <si>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</si>
  <si>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</si>
  <si>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</si>
  <si>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</si>
  <si>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</si>
  <si>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</si>
  <si>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</si>
  <si>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</si>
  <si>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</si>
  <si>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</si>
  <si>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</si>
  <si>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</si>
  <si>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</si>
  <si>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</si>
  <si>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</si>
  <si>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</si>
  <si>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</si>
  <si>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</si>
  <si>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</si>
  <si>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</si>
  <si>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</si>
  <si>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</si>
  <si>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</si>
  <si>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</si>
  <si>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</si>
  <si>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</si>
  <si>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</si>
  <si>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</si>
  <si>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</si>
  <si>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</si>
  <si>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</si>
  <si>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</si>
  <si>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</si>
  <si>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</si>
  <si>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</si>
  <si>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</si>
  <si>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</si>
  <si>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</si>
  <si>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</si>
  <si>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</si>
  <si>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</si>
  <si>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</si>
  <si>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</si>
  <si>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</si>
  <si>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</si>
  <si>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</si>
  <si>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</si>
  <si>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</si>
  <si>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</si>
  <si>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</si>
  <si>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</si>
  <si>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</si>
  <si>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</si>
  <si>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</si>
  <si>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</si>
  <si>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</si>
  <si>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</si>
  <si>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</si>
  <si>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</si>
  <si>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</si>
  <si>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</si>
  <si>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</si>
  <si>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</si>
  <si>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</si>
  <si>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</si>
  <si>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</si>
  <si>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</si>
  <si>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</si>
  <si>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</si>
  <si>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</si>
  <si>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</si>
  <si>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</si>
  <si>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</si>
  <si>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</si>
  <si>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</si>
  <si>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</si>
  <si>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</si>
  <si>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</si>
  <si>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</si>
  <si>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</si>
  <si>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</si>
  <si>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</si>
  <si>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</si>
  <si>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</si>
  <si>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</si>
  <si>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</si>
  <si>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</si>
  <si>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</si>
  <si>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</si>
  <si>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</si>
  <si>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</si>
  <si>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</si>
  <si>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</si>
  <si>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</si>
  <si>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</si>
  <si>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</si>
  <si>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</si>
  <si>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</si>
  <si>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</si>
  <si>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</si>
  <si>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</si>
  <si>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</si>
  <si>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</si>
  <si>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</si>
  <si>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</si>
  <si>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</si>
  <si>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</si>
  <si>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</si>
  <si>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</si>
  <si>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</si>
  <si>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</si>
  <si>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</si>
  <si>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</si>
  <si>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</si>
  <si>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</si>
  <si>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</si>
  <si>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</si>
  <si>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</si>
  <si>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</si>
  <si>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</si>
  <si>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</si>
  <si>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</si>
  <si>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</si>
  <si>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</si>
  <si>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</si>
  <si>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</si>
  <si>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</si>
  <si>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</si>
  <si>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</si>
  <si>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</si>
  <si>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</si>
  <si>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</si>
  <si>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</si>
  <si>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</si>
  <si>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</si>
  <si>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</si>
  <si>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</si>
  <si>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</si>
  <si>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</si>
  <si>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</si>
  <si>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</si>
  <si>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</si>
  <si>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</si>
  <si>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</si>
  <si>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</si>
  <si>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</si>
  <si>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</si>
  <si>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</si>
  <si>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</si>
  <si>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</si>
  <si>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</si>
  <si>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</si>
  <si>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</si>
  <si>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</si>
  <si>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</si>
  <si>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</si>
  <si>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</si>
  <si>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</si>
  <si>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</si>
  <si>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</si>
  <si>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</si>
  <si>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</si>
  <si>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</si>
  <si>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</si>
  <si>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</si>
  <si>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</si>
  <si>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</si>
  <si>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</si>
  <si>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</si>
  <si>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</si>
  <si>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</si>
  <si>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</si>
  <si>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</si>
  <si>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</si>
  <si>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</si>
  <si>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</si>
  <si>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</si>
  <si>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</si>
  <si>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</si>
  <si>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</si>
  <si>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</si>
  <si>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</si>
  <si>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</si>
  <si>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</si>
  <si>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</si>
  <si>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</si>
  <si>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</si>
  <si>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</si>
  <si>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</si>
  <si>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</si>
  <si>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</si>
  <si>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</si>
  <si>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</si>
  <si>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</si>
  <si>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</si>
  <si>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</si>
  <si>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</si>
  <si>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</si>
  <si>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</si>
  <si>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</si>
  <si>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</si>
  <si>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</si>
  <si>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</si>
  <si>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</si>
  <si>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</si>
  <si>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</si>
  <si>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</si>
  <si>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</si>
  <si>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</si>
  <si>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</si>
  <si>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</si>
  <si>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</si>
  <si>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</si>
  <si>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</si>
  <si>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</si>
  <si>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</si>
  <si>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</si>
  <si>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</si>
  <si>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</si>
  <si>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</si>
  <si>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</si>
  <si>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</si>
  <si>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</si>
  <si>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</si>
  <si>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</si>
  <si>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</si>
  <si>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</si>
  <si>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</si>
  <si>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</si>
  <si>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</si>
  <si>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</si>
  <si>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</si>
  <si>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</si>
  <si>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</si>
  <si>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</si>
  <si>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</si>
  <si>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</si>
  <si>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</si>
  <si>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</si>
  <si>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</si>
  <si>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</si>
  <si>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</si>
  <si>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</si>
  <si>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</si>
  <si>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</si>
  <si>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</si>
  <si>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</si>
  <si>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</si>
  <si>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</si>
  <si>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</si>
  <si>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</si>
  <si>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</si>
  <si>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</si>
  <si>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</si>
  <si>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</si>
  <si>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</si>
  <si>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</si>
  <si>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</si>
  <si>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</si>
  <si>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</si>
  <si>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</si>
  <si>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</si>
  <si>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</si>
  <si>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</si>
  <si>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</si>
  <si>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</si>
  <si>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</si>
  <si>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</si>
  <si>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</si>
  <si>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</si>
  <si>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</si>
  <si>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</si>
  <si>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</si>
  <si>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</si>
  <si>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</si>
  <si>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</si>
  <si>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</si>
  <si>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</si>
  <si>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</si>
  <si>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</si>
  <si>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</si>
  <si>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</si>
  <si>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</si>
  <si>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</si>
  <si>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</si>
  <si>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</si>
  <si>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</si>
  <si>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</si>
  <si>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</si>
  <si>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</si>
  <si>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</si>
  <si>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</si>
  <si>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</si>
  <si>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</si>
  <si>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</si>
  <si>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</si>
  <si>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</si>
  <si>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</si>
  <si>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</si>
  <si>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</si>
  <si>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</si>
  <si>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</si>
  <si>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</si>
  <si>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</si>
  <si>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</si>
  <si>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</si>
  <si>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</si>
  <si>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</si>
  <si>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</si>
  <si>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</si>
  <si>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</si>
  <si>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</si>
  <si>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</si>
  <si>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</si>
  <si>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</si>
  <si>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</si>
  <si>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</si>
  <si>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</si>
  <si>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</si>
  <si>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</si>
  <si>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</si>
  <si>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</si>
  <si>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</si>
  <si>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</si>
  <si>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</si>
  <si>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</si>
  <si>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</si>
  <si>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</si>
  <si>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</si>
  <si>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</si>
  <si>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</si>
  <si>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</si>
  <si>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</si>
  <si>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</si>
  <si>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</si>
  <si>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</si>
  <si>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</si>
  <si>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</si>
  <si>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</si>
  <si>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</si>
  <si>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</si>
  <si>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</si>
  <si>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</si>
  <si>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</si>
  <si>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</si>
  <si>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</si>
  <si>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</si>
  <si>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</si>
  <si>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</si>
  <si>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</si>
  <si>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</si>
  <si>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</si>
  <si>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</si>
  <si>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</si>
  <si>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</si>
  <si>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</si>
  <si>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</si>
  <si>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</si>
  <si>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</si>
  <si>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</si>
  <si>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</si>
  <si>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</si>
  <si>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</si>
  <si>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</si>
  <si>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</si>
  <si>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</si>
  <si>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</si>
  <si>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</si>
  <si>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</si>
  <si>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</si>
  <si>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</si>
  <si>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</si>
  <si>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</si>
  <si>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</si>
  <si>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</si>
  <si>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</si>
  <si>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</si>
  <si>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</si>
  <si>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</si>
  <si>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</si>
  <si>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</si>
  <si>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</si>
  <si>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</si>
  <si>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</si>
  <si>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</si>
  <si>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</si>
  <si>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</si>
  <si>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</si>
  <si>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</si>
  <si>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</si>
  <si>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</si>
  <si>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</si>
  <si>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</si>
  <si>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</si>
  <si>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</si>
  <si>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</si>
  <si>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</si>
  <si>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</si>
  <si>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</si>
  <si>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</si>
  <si>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</si>
  <si>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</si>
  <si>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</si>
  <si>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</si>
  <si>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</si>
  <si>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</si>
  <si>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</si>
  <si>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</si>
  <si>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</si>
  <si>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</si>
  <si>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</si>
  <si>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</si>
  <si>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</si>
  <si>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</si>
  <si>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</si>
  <si>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</si>
  <si>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</si>
  <si>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</si>
  <si>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</si>
  <si>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</si>
  <si>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</si>
  <si>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</si>
  <si>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</si>
  <si>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</si>
  <si>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</si>
  <si>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</si>
  <si>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</si>
  <si>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</si>
  <si>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</si>
  <si>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</si>
  <si>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</si>
  <si>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</si>
  <si>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</si>
  <si>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</si>
  <si>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</si>
  <si>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</si>
  <si>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</si>
  <si>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</si>
  <si>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</si>
  <si>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</si>
  <si>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</si>
  <si>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</si>
  <si>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</si>
  <si>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</si>
  <si>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</si>
  <si>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</si>
  <si>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</si>
  <si>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</si>
  <si>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</si>
  <si>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</si>
  <si>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</si>
  <si>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</si>
  <si>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</si>
  <si>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</si>
  <si>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</si>
  <si>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</si>
  <si>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</si>
  <si>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</si>
  <si>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</si>
  <si>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</si>
  <si>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</si>
  <si>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</si>
  <si>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</si>
  <si>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</si>
  <si>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</si>
  <si>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</si>
  <si>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</si>
  <si>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</si>
  <si>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</si>
  <si>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</si>
  <si>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</si>
  <si>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</si>
  <si>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</si>
  <si>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</si>
  <si>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</si>
  <si>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</si>
  <si>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</si>
  <si>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</si>
  <si>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</si>
  <si>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</si>
  <si>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</si>
  <si>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</si>
  <si>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</si>
  <si>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</si>
  <si>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</si>
  <si>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</si>
  <si>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</si>
  <si>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</si>
  <si>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</si>
  <si>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</si>
  <si>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</si>
  <si>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</si>
  <si>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</si>
  <si>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</si>
  <si>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</si>
  <si>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</si>
  <si>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</si>
  <si>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</si>
  <si>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</si>
  <si>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</si>
  <si>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</si>
  <si>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</si>
  <si>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</si>
  <si>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</si>
  <si>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</si>
  <si>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</si>
  <si>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</si>
  <si>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</si>
  <si>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</si>
  <si>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</si>
  <si>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</si>
  <si>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</si>
  <si>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</si>
  <si>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</si>
  <si>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</si>
  <si>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</si>
  <si>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</si>
  <si>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</si>
  <si>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</si>
  <si>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</si>
  <si>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</si>
  <si>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</si>
  <si>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</si>
  <si>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</si>
  <si>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</si>
  <si>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</si>
  <si>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</si>
  <si>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</si>
  <si>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</si>
  <si>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</si>
  <si>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</si>
  <si>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</si>
  <si>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</si>
  <si>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</si>
  <si>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</si>
  <si>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</si>
  <si>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</si>
  <si>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</si>
  <si>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</si>
  <si>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</si>
  <si>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</si>
  <si>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</si>
  <si>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</si>
  <si>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</si>
  <si>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</si>
  <si>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</si>
  <si>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</si>
  <si>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</si>
  <si>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</si>
  <si>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</si>
  <si>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</si>
  <si>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</si>
  <si>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</si>
  <si>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</si>
  <si>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</si>
  <si>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</si>
  <si>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</si>
  <si>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</si>
  <si>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</si>
  <si>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</si>
  <si>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</si>
  <si>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</si>
  <si>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</si>
  <si>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</si>
  <si>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</si>
  <si>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</si>
  <si>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</si>
  <si>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</si>
  <si>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</si>
  <si>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</si>
  <si>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</si>
  <si>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</si>
  <si>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</si>
  <si>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</si>
  <si>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</si>
  <si>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</si>
  <si>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</si>
  <si>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</si>
  <si>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</si>
  <si>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</si>
  <si>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</si>
  <si>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</si>
  <si>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</si>
  <si>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</si>
  <si>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</si>
  <si>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</si>
  <si>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</si>
  <si>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</si>
  <si>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</si>
  <si>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</si>
  <si>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</si>
  <si>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</si>
  <si>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</si>
  <si>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</si>
  <si>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</si>
  <si>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</si>
  <si>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</si>
  <si>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</si>
  <si>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</si>
  <si>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</si>
  <si>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</si>
  <si>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</si>
  <si>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</si>
  <si>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</si>
  <si>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</si>
  <si>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</si>
  <si>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</si>
  <si>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</si>
  <si>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</si>
  <si>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</si>
  <si>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</si>
  <si>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</si>
  <si>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</si>
  <si>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</si>
  <si>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</si>
  <si>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</si>
  <si>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</si>
  <si>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</si>
  <si>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</si>
  <si>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</si>
  <si>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</si>
  <si>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</si>
  <si>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</si>
  <si>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</si>
  <si>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</si>
  <si>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</si>
  <si>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</si>
  <si>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</si>
  <si>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</si>
  <si>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</si>
  <si>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</si>
  <si>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</si>
  <si>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</si>
  <si>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</si>
  <si>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</si>
  <si>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</si>
  <si>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</si>
  <si>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</si>
  <si>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</si>
  <si>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</si>
  <si>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</si>
  <si>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</si>
  <si>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</si>
  <si>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</si>
  <si>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</si>
  <si>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</si>
  <si>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</si>
  <si>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</si>
  <si>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</si>
  <si>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</si>
  <si>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</si>
  <si>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</si>
  <si>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</si>
  <si>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</si>
  <si>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</si>
  <si>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</si>
  <si>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</si>
  <si>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</si>
  <si>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</si>
  <si>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</si>
  <si>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</si>
  <si>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</si>
  <si>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</si>
  <si>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</si>
  <si>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</si>
  <si>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</si>
  <si>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</si>
  <si>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</si>
  <si>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</si>
  <si>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</si>
  <si>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</si>
  <si>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</si>
  <si>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</si>
  <si>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</si>
  <si>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</si>
  <si>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</si>
  <si>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</si>
  <si>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</si>
  <si>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</si>
  <si>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</si>
  <si>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</si>
  <si>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</si>
  <si>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</si>
  <si>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</si>
  <si>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</si>
  <si>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</si>
  <si>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</si>
  <si>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</si>
  <si>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</si>
  <si>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</si>
  <si>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</si>
  <si>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</si>
  <si>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</si>
  <si>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</si>
  <si>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</si>
  <si>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</si>
  <si>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</si>
  <si>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</si>
  <si>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</si>
  <si>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</si>
  <si>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</si>
  <si>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</si>
  <si>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</si>
  <si>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</si>
  <si>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</si>
  <si>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</si>
  <si>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</si>
  <si>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</si>
  <si>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</si>
  <si>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</si>
  <si>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</si>
  <si>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</si>
  <si>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</si>
  <si>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</si>
  <si>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</si>
  <si>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</si>
  <si>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</si>
  <si>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</si>
  <si>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</si>
  <si>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</si>
  <si>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</si>
  <si>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</si>
  <si>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</si>
  <si>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</si>
  <si>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</si>
  <si>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</si>
  <si>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</si>
  <si>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</si>
  <si>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</si>
  <si>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</si>
  <si>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</si>
  <si>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</si>
  <si>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</si>
  <si>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</si>
  <si>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</si>
  <si>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</si>
  <si>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</si>
  <si>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</si>
  <si>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</si>
  <si>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</si>
  <si>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</si>
  <si>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</si>
  <si>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</si>
  <si>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</si>
  <si>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</si>
  <si>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</si>
  <si>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</si>
  <si>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</si>
  <si>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</si>
  <si>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</si>
  <si>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</si>
  <si>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</si>
  <si>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</si>
  <si>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</si>
  <si>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</si>
  <si>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</si>
  <si>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</si>
  <si>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</si>
  <si>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</si>
  <si>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</si>
  <si>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</si>
  <si>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</si>
  <si>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</si>
  <si>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</si>
  <si>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</si>
  <si>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</si>
  <si>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</si>
  <si>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</si>
  <si>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</si>
  <si>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</si>
  <si>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</si>
  <si>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</si>
  <si>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</si>
  <si>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</si>
  <si>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</si>
  <si>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</si>
  <si>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</si>
  <si>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</si>
  <si>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</si>
  <si>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</si>
  <si>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</si>
  <si>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</si>
  <si>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</si>
  <si>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</si>
  <si>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</si>
  <si>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</si>
  <si>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</si>
  <si>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</si>
  <si>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</si>
  <si>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</si>
  <si>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</si>
  <si>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</si>
  <si>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</si>
  <si>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</si>
  <si>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</si>
  <si>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</si>
  <si>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</si>
  <si>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</si>
  <si>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</si>
  <si>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</si>
  <si>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</si>
  <si>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</si>
  <si>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</si>
  <si>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</si>
  <si>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</si>
  <si>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</si>
  <si>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</si>
  <si>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</si>
  <si>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</si>
  <si>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</si>
  <si>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</si>
  <si>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</si>
  <si>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</si>
  <si>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</si>
  <si>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</si>
  <si>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</si>
  <si>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</si>
  <si>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</si>
  <si>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</si>
  <si>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</si>
  <si>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</si>
  <si>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</si>
  <si>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</si>
  <si>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</si>
  <si>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</si>
  <si>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</si>
  <si>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</si>
  <si>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</si>
  <si>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</si>
  <si>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</si>
  <si>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</si>
  <si>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</si>
  <si>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</si>
  <si>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</si>
  <si>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</si>
  <si>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</si>
  <si>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</si>
  <si>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</si>
  <si>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</si>
  <si>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</si>
  <si>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</si>
  <si>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</si>
  <si>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</si>
  <si>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</si>
  <si>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</si>
  <si>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</si>
  <si>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</si>
  <si>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</si>
  <si>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</si>
  <si>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</si>
  <si>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</si>
  <si>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</si>
  <si>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</si>
  <si>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</si>
  <si>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</si>
  <si>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</si>
  <si>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</si>
  <si>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</si>
  <si>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</si>
  <si>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</si>
  <si>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</si>
  <si>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</si>
  <si>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</si>
  <si>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</si>
  <si>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</si>
  <si>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</si>
  <si>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</si>
  <si>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</si>
  <si>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</si>
  <si>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</si>
  <si>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</si>
  <si>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</si>
  <si>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</si>
  <si>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</si>
  <si>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</si>
  <si>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</si>
  <si>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</si>
  <si>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</si>
  <si>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</si>
  <si>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</si>
  <si>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</si>
  <si>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</si>
  <si>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</si>
  <si>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</si>
  <si>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</si>
  <si>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</si>
  <si>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</si>
  <si>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</si>
  <si>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</si>
  <si>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</si>
  <si>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</si>
  <si>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</si>
  <si>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</si>
  <si>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</si>
  <si>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</si>
  <si>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</si>
  <si>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</si>
  <si>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</si>
  <si>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</si>
  <si>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</si>
  <si>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</si>
  <si>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</si>
  <si>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</si>
  <si>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</si>
  <si>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</si>
  <si>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</si>
  <si>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</si>
  <si>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</si>
  <si>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</si>
  <si>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</si>
  <si>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</si>
  <si>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</si>
  <si>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</si>
  <si>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</si>
  <si>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</si>
  <si>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</si>
  <si>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</si>
  <si>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</si>
  <si>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</si>
  <si>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</si>
  <si>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</si>
  <si>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</si>
  <si>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</si>
  <si>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</si>
  <si>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</si>
  <si>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</si>
  <si>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</si>
  <si>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</si>
  <si>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</si>
  <si>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</si>
  <si>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</si>
  <si>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</si>
  <si>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</si>
  <si>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</si>
  <si>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</si>
  <si>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</si>
  <si>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</si>
  <si>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</si>
  <si>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</si>
  <si>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</si>
  <si>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</si>
  <si>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</si>
  <si>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</si>
  <si>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</si>
  <si>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</si>
  <si>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</si>
  <si>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</si>
  <si>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</si>
  <si>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</si>
  <si>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</si>
  <si>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</si>
  <si>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</si>
  <si>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</si>
  <si>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</si>
  <si>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</si>
  <si>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</si>
  <si>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</si>
  <si>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</si>
  <si>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</si>
  <si>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</si>
  <si>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</si>
  <si>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</si>
  <si>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</si>
  <si>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</si>
  <si>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</si>
  <si>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</si>
  <si>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</si>
  <si>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</si>
  <si>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</si>
  <si>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</si>
  <si>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</si>
  <si>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</si>
  <si>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</si>
  <si>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</si>
  <si>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</si>
  <si>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</si>
  <si>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</si>
  <si>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</si>
  <si>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</si>
  <si>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</si>
  <si>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</si>
  <si>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</si>
  <si>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</si>
  <si>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</si>
  <si>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</si>
  <si>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</si>
  <si>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</si>
  <si>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</si>
  <si>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</si>
  <si>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</si>
  <si>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</si>
  <si>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</si>
  <si>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</si>
  <si>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</si>
  <si>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</si>
  <si>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</si>
  <si>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</si>
  <si>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</si>
  <si>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</si>
  <si>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</si>
  <si>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</si>
  <si>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</si>
  <si>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</si>
  <si>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</si>
  <si>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</si>
  <si>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</si>
  <si>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</si>
  <si>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</si>
  <si>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</si>
  <si>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</si>
  <si>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</si>
  <si>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</si>
  <si>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</si>
  <si>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</si>
  <si>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</si>
  <si>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</si>
  <si>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</si>
  <si>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</si>
  <si>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</si>
  <si>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</si>
  <si>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</si>
  <si>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</si>
  <si>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</si>
  <si>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</si>
  <si>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</si>
  <si>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</si>
  <si>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</si>
  <si>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</si>
  <si>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</si>
  <si>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</si>
  <si>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</si>
  <si>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</si>
  <si>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</si>
  <si>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</si>
  <si>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</si>
  <si>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</si>
  <si>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</si>
  <si>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</si>
  <si>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</si>
  <si>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</si>
  <si>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</si>
  <si>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</si>
  <si>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</si>
  <si>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</si>
  <si>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</si>
  <si>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</si>
  <si>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</si>
  <si>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</si>
  <si>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</si>
  <si>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</si>
  <si>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</si>
  <si>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</si>
  <si>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</si>
  <si>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</si>
  <si>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</si>
  <si>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</si>
  <si>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</si>
  <si>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</si>
  <si>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</si>
  <si>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</si>
  <si>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</si>
  <si>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</si>
  <si>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</si>
  <si>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</si>
  <si>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</si>
  <si>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</si>
  <si>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</si>
  <si>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</si>
  <si>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</si>
  <si>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</si>
  <si>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</si>
  <si>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</si>
  <si>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</si>
  <si>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</si>
  <si>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</si>
  <si>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</si>
  <si>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</si>
  <si>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</si>
  <si>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</si>
  <si>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</si>
  <si>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</si>
  <si>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</si>
  <si>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</si>
  <si>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</si>
  <si>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</si>
  <si>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</si>
  <si>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</si>
  <si>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</si>
  <si>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</si>
  <si>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</si>
  <si>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</si>
  <si>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</si>
  <si>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</si>
  <si>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</si>
  <si>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</si>
  <si>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</si>
  <si>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</si>
  <si>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</si>
  <si>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</si>
  <si>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</si>
  <si>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</si>
  <si>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</si>
  <si>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</si>
  <si>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</si>
  <si>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</si>
  <si>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</si>
  <si>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</si>
  <si>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</si>
  <si>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</si>
  <si>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</si>
  <si>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</si>
  <si>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</si>
  <si>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</si>
  <si>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</si>
  <si>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</si>
  <si>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</si>
  <si>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</si>
  <si>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</si>
  <si>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</si>
  <si>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</si>
  <si>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</si>
  <si>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</si>
  <si>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</si>
  <si>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</si>
  <si>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</si>
  <si>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</si>
  <si>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</si>
  <si>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</si>
  <si>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</si>
  <si>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</si>
  <si>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</si>
  <si>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</si>
  <si>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</si>
  <si>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</si>
  <si>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</si>
  <si>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</si>
  <si>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</si>
  <si>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</si>
  <si>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</si>
  <si>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</si>
  <si>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</si>
  <si>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</si>
  <si>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</si>
  <si>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</si>
  <si>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</si>
  <si>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</si>
  <si>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</si>
  <si>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</si>
  <si>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</si>
  <si>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</si>
  <si>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</si>
  <si>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</si>
  <si>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</si>
  <si>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</si>
  <si>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</si>
  <si>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</si>
  <si>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</si>
  <si>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</si>
  <si>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</si>
  <si>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</si>
  <si>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</si>
  <si>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</si>
  <si>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</si>
  <si>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</si>
  <si>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</si>
  <si>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</si>
  <si>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</si>
  <si>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</si>
  <si>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</si>
  <si>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</si>
  <si>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</si>
  <si>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</si>
  <si>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</si>
  <si>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</si>
  <si>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</si>
  <si>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</si>
  <si>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</si>
  <si>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</si>
  <si>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</si>
  <si>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</si>
  <si>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</si>
  <si>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</si>
  <si>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</si>
  <si>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</si>
  <si>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</si>
  <si>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</si>
  <si>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</si>
  <si>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</si>
  <si>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</si>
  <si>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</si>
  <si>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</si>
  <si>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</si>
  <si>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</si>
  <si>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</si>
  <si>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</si>
  <si>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</si>
  <si>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</si>
  <si>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</si>
  <si>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</si>
  <si>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</si>
  <si>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</si>
  <si>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</si>
  <si>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</si>
  <si>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</si>
  <si>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</si>
  <si>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</si>
  <si>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</si>
  <si>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</si>
  <si>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</si>
  <si>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</si>
  <si>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</si>
  <si>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</si>
  <si>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</si>
  <si>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</si>
  <si>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</si>
  <si>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</si>
  <si>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</si>
  <si>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</si>
  <si>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</si>
  <si>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</si>
  <si>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</si>
  <si>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</si>
  <si>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</si>
  <si>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</si>
  <si>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</si>
  <si>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</si>
  <si>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</si>
  <si>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</si>
  <si>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</si>
  <si>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</si>
  <si>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</si>
  <si>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</si>
  <si>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</si>
  <si>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</si>
  <si>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</si>
  <si>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</si>
  <si>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</si>
  <si>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</si>
  <si>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</si>
  <si>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</si>
  <si>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</si>
  <si>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</si>
  <si>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</si>
  <si>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</si>
  <si>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</si>
  <si>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</si>
  <si>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</si>
  <si>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</si>
  <si>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</si>
  <si>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</si>
  <si>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</si>
  <si>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</si>
  <si>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</si>
  <si>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</si>
  <si>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</si>
  <si>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</si>
  <si>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</si>
  <si>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</si>
  <si>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</si>
  <si>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</si>
  <si>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</si>
  <si>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</si>
  <si>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</si>
  <si>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</si>
  <si>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</si>
  <si>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</si>
  <si>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</si>
  <si>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</si>
  <si>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</si>
  <si>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</si>
  <si>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</si>
  <si>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</si>
  <si>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</si>
  <si>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</si>
  <si>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</si>
  <si>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</si>
  <si>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</si>
  <si>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</si>
  <si>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</si>
  <si>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</si>
  <si>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</si>
  <si>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</si>
  <si>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</si>
  <si>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</si>
  <si>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</si>
  <si>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</si>
  <si>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</si>
  <si>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</si>
  <si>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</si>
  <si>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</si>
  <si>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</si>
  <si>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</si>
  <si>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</si>
  <si>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</si>
  <si>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</si>
  <si>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</si>
  <si>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</si>
  <si>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</si>
  <si>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</si>
  <si>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</si>
  <si>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</si>
  <si>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</si>
  <si>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</si>
  <si>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</si>
  <si>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</si>
  <si>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</si>
  <si>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</si>
  <si>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</si>
  <si>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</si>
  <si>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</si>
  <si>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</si>
  <si>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</si>
  <si>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</si>
  <si>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</si>
  <si>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</si>
  <si>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</si>
  <si>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</si>
  <si>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</si>
  <si>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</si>
  <si>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</si>
  <si>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</si>
  <si>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</si>
  <si>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</si>
  <si>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</si>
  <si>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</si>
  <si>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</si>
  <si>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</si>
  <si>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</si>
  <si>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</si>
  <si>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</si>
  <si>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</si>
  <si>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</si>
  <si>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</si>
  <si>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</si>
  <si>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</si>
  <si>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</si>
  <si>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</si>
  <si>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</si>
  <si>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</si>
  <si>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</si>
  <si>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</si>
  <si>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</si>
  <si>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</si>
  <si>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</si>
  <si>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</si>
  <si>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</si>
  <si>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</si>
  <si>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</si>
  <si>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</si>
  <si>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</si>
  <si>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</si>
  <si>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</si>
  <si>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</si>
  <si>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</si>
  <si>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</si>
  <si>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</si>
  <si>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</si>
  <si>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</si>
  <si>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</si>
  <si>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</si>
  <si>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</si>
  <si>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</si>
  <si>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</si>
  <si>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</si>
  <si>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</si>
  <si>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</si>
  <si>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</si>
  <si>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</si>
  <si>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</si>
  <si>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</si>
  <si>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</si>
  <si>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</si>
  <si>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</si>
  <si>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</si>
  <si>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</si>
  <si>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</si>
  <si>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</si>
  <si>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</si>
  <si>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</si>
  <si>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</si>
  <si>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</si>
  <si>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</si>
  <si>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</si>
  <si>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</si>
  <si>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</si>
  <si>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</si>
  <si>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</si>
  <si>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</si>
  <si>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</si>
  <si>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</si>
  <si>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</si>
  <si>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</si>
  <si>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</si>
  <si>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</si>
  <si>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</si>
  <si>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</si>
  <si>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</si>
  <si>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</si>
  <si>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</si>
  <si>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</si>
  <si>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</si>
  <si>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</si>
  <si>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</si>
  <si>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</si>
  <si>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</si>
  <si>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</si>
  <si>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</si>
  <si>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</si>
  <si>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</si>
  <si>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</si>
  <si>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</si>
  <si>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</si>
  <si>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</si>
  <si>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</si>
  <si>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</si>
  <si>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</si>
  <si>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</si>
  <si>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</si>
  <si>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</si>
  <si>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</si>
  <si>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</si>
  <si>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</si>
  <si>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</si>
  <si>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</si>
  <si>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</si>
  <si>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</si>
  <si>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</si>
  <si>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</si>
  <si>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</si>
  <si>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</si>
  <si>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</si>
  <si>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</si>
  <si>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</si>
  <si>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</si>
  <si>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</si>
  <si>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</si>
  <si>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</si>
  <si>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</si>
  <si>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</si>
  <si>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</si>
  <si>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</si>
  <si>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</si>
  <si>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</si>
  <si>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</si>
  <si>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</si>
  <si>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</si>
  <si>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</si>
  <si>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</si>
  <si>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</si>
  <si>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</si>
  <si>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</si>
  <si>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</si>
  <si>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</si>
  <si>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</si>
  <si>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</si>
  <si>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</si>
  <si>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</si>
  <si>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</si>
  <si>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</si>
  <si>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</si>
  <si>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</si>
  <si>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</si>
  <si>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</si>
  <si>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</si>
  <si>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</si>
  <si>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</si>
  <si>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</si>
  <si>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</si>
  <si>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</si>
  <si>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</si>
  <si>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</si>
  <si>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</si>
  <si>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</si>
  <si>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</si>
  <si>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</si>
  <si>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</si>
  <si>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</si>
  <si>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</si>
  <si>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</si>
  <si>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</si>
  <si>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</si>
  <si>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</si>
  <si>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</si>
  <si>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</si>
  <si>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</si>
  <si>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</si>
  <si>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</si>
  <si>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</si>
  <si>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</si>
  <si>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</si>
  <si>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</si>
  <si>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</si>
  <si>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</si>
  <si>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</si>
  <si>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</si>
  <si>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</si>
  <si>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</si>
  <si>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</si>
  <si>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</si>
  <si>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</si>
  <si>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</si>
  <si>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</si>
  <si>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</si>
  <si>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</si>
  <si>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</si>
  <si>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</si>
  <si>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</si>
  <si>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</si>
  <si>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</si>
  <si>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</si>
  <si>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</si>
  <si>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</si>
  <si>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</si>
  <si>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</si>
  <si>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</si>
  <si>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</si>
  <si>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</si>
  <si>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</si>
  <si>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</si>
  <si>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</si>
  <si>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</si>
  <si>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</si>
  <si>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</si>
  <si>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</si>
  <si>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</si>
  <si>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</si>
  <si>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</si>
  <si>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</si>
  <si>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</si>
  <si>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</si>
  <si>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</si>
  <si>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</si>
  <si>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</si>
  <si>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</si>
  <si>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</si>
  <si>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</si>
  <si>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</si>
  <si>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</si>
  <si>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</si>
  <si>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</si>
  <si>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</si>
  <si>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</si>
  <si>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</si>
  <si>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</si>
  <si>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</si>
  <si>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</si>
  <si>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</si>
  <si>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</si>
  <si>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</si>
  <si>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</si>
  <si>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</si>
  <si>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</si>
  <si>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</si>
  <si>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</si>
  <si>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</si>
  <si>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</si>
  <si>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</si>
  <si>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</si>
  <si>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</si>
  <si>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</si>
  <si>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</si>
  <si>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</si>
  <si>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</si>
  <si>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</si>
  <si>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</si>
  <si>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</si>
  <si>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</si>
  <si>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</si>
  <si>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</si>
  <si>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</si>
  <si>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</si>
  <si>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</si>
  <si>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</si>
  <si>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</si>
  <si>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</si>
  <si>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</si>
  <si>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</si>
  <si>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</si>
  <si>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</si>
  <si>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</si>
  <si>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</si>
  <si>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</si>
  <si>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</si>
  <si>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</si>
  <si>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</si>
  <si>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</si>
  <si>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</si>
  <si>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</si>
  <si>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</si>
  <si>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</si>
  <si>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</si>
  <si>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</si>
  <si>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</si>
  <si>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</si>
  <si>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</si>
  <si>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</si>
  <si>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</si>
  <si>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</si>
  <si>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</si>
  <si>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</si>
  <si>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</si>
  <si>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</si>
  <si>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</si>
  <si>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</si>
  <si>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</si>
  <si>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</si>
  <si>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</si>
  <si>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</si>
  <si>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</si>
  <si>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</si>
  <si>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</si>
  <si>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</si>
  <si>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</si>
  <si>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</si>
  <si>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</si>
  <si>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</si>
  <si>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</si>
  <si>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</si>
  <si>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</si>
  <si>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</si>
  <si>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</si>
  <si>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</si>
  <si>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</si>
  <si>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</si>
  <si>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</si>
  <si>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</si>
  <si>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</si>
  <si>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</si>
  <si>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</si>
  <si>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</si>
  <si>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</si>
  <si>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</si>
  <si>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</si>
  <si>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</si>
  <si>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</si>
  <si>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</si>
  <si>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</si>
  <si>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</si>
  <si>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</si>
  <si>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</si>
  <si>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</si>
  <si>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</si>
  <si>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</si>
  <si>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</si>
  <si>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</si>
  <si>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</si>
  <si>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</si>
  <si>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</si>
  <si>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</si>
  <si>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</si>
  <si>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</si>
  <si>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</si>
  <si>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</si>
  <si>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</si>
  <si>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</si>
  <si>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</si>
  <si>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</si>
  <si>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</si>
  <si>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</si>
  <si>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</si>
  <si>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</si>
  <si>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</si>
  <si>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</si>
  <si>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</si>
  <si>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</si>
  <si>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</si>
  <si>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</si>
  <si>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</si>
  <si>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</si>
  <si>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</si>
  <si>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</si>
  <si>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</si>
  <si>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</si>
  <si>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</si>
  <si>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</si>
  <si>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</si>
  <si>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</si>
  <si>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</si>
  <si>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</si>
  <si>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</si>
  <si>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</si>
  <si>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</si>
  <si>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</si>
  <si>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</si>
  <si>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</si>
  <si>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</si>
  <si>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</si>
  <si>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</si>
  <si>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</si>
  <si>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</si>
  <si>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</si>
  <si>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</si>
  <si>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</si>
  <si>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</si>
  <si>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</si>
  <si>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</si>
  <si>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</si>
  <si>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</si>
  <si>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</si>
  <si>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</si>
  <si>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</si>
  <si>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</si>
  <si>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</si>
  <si>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</si>
  <si>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</si>
  <si>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</si>
  <si>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</si>
  <si>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</si>
  <si>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</si>
  <si>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</si>
  <si>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</si>
  <si>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</si>
  <si>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</si>
  <si>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</si>
  <si>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</si>
  <si>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</si>
  <si>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</si>
  <si>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</si>
  <si>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</si>
  <si>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</si>
  <si>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</si>
  <si>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</si>
  <si>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</si>
  <si>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</si>
  <si>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</si>
  <si>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</si>
  <si>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</si>
  <si>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</si>
  <si>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</si>
  <si>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</si>
  <si>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</si>
  <si>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</si>
  <si>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</si>
  <si>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</si>
  <si>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</si>
  <si>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</si>
  <si>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</si>
  <si>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</si>
  <si>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</si>
  <si>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</si>
  <si>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</si>
  <si>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</si>
  <si>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</si>
  <si>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</si>
  <si>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</si>
  <si>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</si>
  <si>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</si>
  <si>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</si>
  <si>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</si>
  <si>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</si>
  <si>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</si>
  <si>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</si>
  <si>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</si>
  <si>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</si>
  <si>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</si>
  <si>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</si>
  <si>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</si>
  <si>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</si>
  <si>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</si>
  <si>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</si>
  <si>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</si>
  <si>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</si>
  <si>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</si>
  <si>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</si>
  <si>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</si>
  <si>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</si>
  <si>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</si>
  <si>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</si>
  <si>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</si>
  <si>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</si>
  <si>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</si>
  <si>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</si>
  <si>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</si>
  <si>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</si>
  <si>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</si>
  <si>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</si>
  <si>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</si>
  <si>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</si>
  <si>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</si>
  <si>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</si>
  <si>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</si>
  <si>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</si>
  <si>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</si>
  <si>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</si>
  <si>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</si>
  <si>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</si>
  <si>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</si>
  <si>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</si>
  <si>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</si>
  <si>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</si>
  <si>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</si>
  <si>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</si>
  <si>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</si>
  <si>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</si>
  <si>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</si>
  <si>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</si>
  <si>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</si>
  <si>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</si>
  <si>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</si>
  <si>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</si>
  <si>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</si>
  <si>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</si>
  <si>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</si>
  <si>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</si>
  <si>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</si>
  <si>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</si>
  <si>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</si>
  <si>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</si>
  <si>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</si>
  <si>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</si>
  <si>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</si>
  <si>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</si>
  <si>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</si>
  <si>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</si>
  <si>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</si>
  <si>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</si>
  <si>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</si>
  <si>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</si>
  <si>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</si>
  <si>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</si>
  <si>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</si>
  <si>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</si>
  <si>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</si>
  <si>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</si>
  <si>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</si>
  <si>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</si>
  <si>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</si>
  <si>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</si>
  <si>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</si>
  <si>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</si>
  <si>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</si>
  <si>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</si>
  <si>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</si>
  <si>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</si>
  <si>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</si>
  <si>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</si>
  <si>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</si>
  <si>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</si>
  <si>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</si>
  <si>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</si>
  <si>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</si>
  <si>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</si>
  <si>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</si>
  <si>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</si>
  <si>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</si>
  <si>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</si>
  <si>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</si>
  <si>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</si>
  <si>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</si>
  <si>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</si>
  <si>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</si>
  <si>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</si>
  <si>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</si>
  <si>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</si>
  <si>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</si>
  <si>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</si>
  <si>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</si>
  <si>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</si>
  <si>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</si>
  <si>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</si>
  <si>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</si>
  <si>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</si>
  <si>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</si>
  <si>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</si>
  <si>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</si>
  <si>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</si>
  <si>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</si>
  <si>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</si>
  <si>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</si>
  <si>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</si>
  <si>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</si>
  <si>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</si>
  <si>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</si>
  <si>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</si>
  <si>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</si>
  <si>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</si>
  <si>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</si>
  <si>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</si>
  <si>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</si>
  <si>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</si>
  <si>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</si>
  <si>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</si>
  <si>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</si>
  <si>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</si>
  <si>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</si>
  <si>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</si>
  <si>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</si>
  <si>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</si>
  <si>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</si>
  <si>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</si>
  <si>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</si>
  <si>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</si>
  <si>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</si>
  <si>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</si>
  <si>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</si>
  <si>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</si>
  <si>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</si>
  <si>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</si>
  <si>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</si>
  <si>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</si>
  <si>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</si>
  <si>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</si>
  <si>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</si>
  <si>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</si>
  <si>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</si>
  <si>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</si>
  <si>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</si>
  <si>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</si>
  <si>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</si>
  <si>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</si>
  <si>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</si>
  <si>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</si>
  <si>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</si>
  <si>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</si>
  <si>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</si>
  <si>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</si>
  <si>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</si>
  <si>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</si>
  <si>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</si>
  <si>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</si>
  <si>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</si>
  <si>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</si>
  <si>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</si>
  <si>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</si>
  <si>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</si>
  <si>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</si>
  <si>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</si>
  <si>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</si>
  <si>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</si>
  <si>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</si>
  <si>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</si>
  <si>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</si>
  <si>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</si>
  <si>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</si>
  <si>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</si>
  <si>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</si>
  <si>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</si>
  <si>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</si>
  <si>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</si>
  <si>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</si>
  <si>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</si>
  <si>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</si>
  <si>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</si>
  <si>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</si>
  <si>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</si>
  <si>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</si>
  <si>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</si>
  <si>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</si>
  <si>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</si>
  <si>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</si>
  <si>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</si>
  <si>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</si>
  <si>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</si>
  <si>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</si>
  <si>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</si>
  <si>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</si>
  <si>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</si>
  <si>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</si>
  <si>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</si>
  <si>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</si>
  <si>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</si>
  <si>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</si>
  <si>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</si>
  <si>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</si>
  <si>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</si>
  <si>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</si>
  <si>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</si>
  <si>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</si>
  <si>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</si>
  <si>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</si>
  <si>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</si>
  <si>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</si>
  <si>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</si>
  <si>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</si>
  <si>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</si>
  <si>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</si>
  <si>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</si>
  <si>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</si>
  <si>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</si>
  <si>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</si>
  <si>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</si>
  <si>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</si>
  <si>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</si>
  <si>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</si>
  <si>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</si>
  <si>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</si>
  <si>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</si>
  <si>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</si>
  <si>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</si>
  <si>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</si>
  <si>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</si>
  <si>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</si>
  <si>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</si>
  <si>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</si>
  <si>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</si>
  <si>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</si>
  <si>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</si>
  <si>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</si>
  <si>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</si>
  <si>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</si>
  <si>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</si>
  <si>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</si>
  <si>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</si>
  <si>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</si>
  <si>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</si>
  <si>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</si>
  <si>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</si>
  <si>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</si>
  <si>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</si>
  <si>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</si>
  <si>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</si>
  <si>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</si>
  <si>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</si>
  <si>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</si>
  <si>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</si>
  <si>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</si>
  <si>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</si>
  <si>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</si>
  <si>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</si>
  <si>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</si>
  <si>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</si>
  <si>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</si>
  <si>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</si>
  <si>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</si>
  <si>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</si>
  <si>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</si>
  <si>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</si>
  <si>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</si>
  <si>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</si>
  <si>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</si>
  <si>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</si>
  <si>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</si>
  <si>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</si>
  <si>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</si>
  <si>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</si>
  <si>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</si>
  <si>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</si>
  <si>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</si>
  <si>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</si>
  <si>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</si>
  <si>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</si>
  <si>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</si>
  <si>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</si>
  <si>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</si>
  <si>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</si>
  <si>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</si>
  <si>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</si>
  <si>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</si>
  <si>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</si>
  <si>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</si>
  <si>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</si>
  <si>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</si>
  <si>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</si>
  <si>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</si>
  <si>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</si>
  <si>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</si>
  <si>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</si>
  <si>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</si>
  <si>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</si>
  <si>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</si>
  <si>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</si>
  <si>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</si>
  <si>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</si>
  <si>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</si>
  <si>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</si>
  <si>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</si>
  <si>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</si>
  <si>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</si>
  <si>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</si>
  <si>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</si>
  <si>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</si>
  <si>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</si>
  <si>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</si>
  <si>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</si>
  <si>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</si>
  <si>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</si>
  <si>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</si>
  <si>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</si>
  <si>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</si>
  <si>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</si>
  <si>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</si>
  <si>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</si>
  <si>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</si>
  <si>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</si>
  <si>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</si>
  <si>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</si>
  <si>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</si>
  <si>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</si>
  <si>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</si>
  <si>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</si>
  <si>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</si>
  <si>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</si>
  <si>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</si>
  <si>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</si>
  <si>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</si>
  <si>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</si>
  <si>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</si>
  <si>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</si>
  <si>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</si>
  <si>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</si>
  <si>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</si>
  <si>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</si>
  <si>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</si>
  <si>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</si>
  <si>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</si>
  <si>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</si>
  <si>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</si>
  <si>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</si>
  <si>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</si>
  <si>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</si>
  <si>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</si>
  <si>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</si>
  <si>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</si>
  <si>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</si>
  <si>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</si>
  <si>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</si>
  <si>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</si>
  <si>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</si>
  <si>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</si>
  <si>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</si>
  <si>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</si>
  <si>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</si>
  <si>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</si>
  <si>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</si>
  <si>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</si>
  <si>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</si>
  <si>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</si>
  <si>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</si>
  <si>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</si>
  <si>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</si>
  <si>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</si>
  <si>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</si>
  <si>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</si>
  <si>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</si>
  <si>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</si>
  <si>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</si>
  <si>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</si>
  <si>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</si>
  <si>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</si>
  <si>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</si>
  <si>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</si>
  <si>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</si>
  <si>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</si>
  <si>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</si>
  <si>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</si>
  <si>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</si>
  <si>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</si>
  <si>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</si>
  <si>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</si>
  <si>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</si>
  <si>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</si>
  <si>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</si>
  <si>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</si>
  <si>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</si>
  <si>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</si>
  <si>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</si>
  <si>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</si>
  <si>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</si>
  <si>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</si>
  <si>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</si>
  <si>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</si>
  <si>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</si>
  <si>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</si>
  <si>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</si>
  <si>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</si>
  <si>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</si>
  <si>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</si>
  <si>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</si>
  <si>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</si>
  <si>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</si>
  <si>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</si>
  <si>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</si>
  <si>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</si>
  <si>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</si>
  <si>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</si>
  <si>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</si>
  <si>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</si>
  <si>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</si>
  <si>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</si>
  <si>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</si>
  <si>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</si>
  <si>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</si>
  <si>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</si>
  <si>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</si>
  <si>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</si>
  <si>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</si>
  <si>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</si>
  <si>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</si>
  <si>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</si>
  <si>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</si>
  <si>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</si>
  <si>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</si>
  <si>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</si>
  <si>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</si>
  <si>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</si>
  <si>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</si>
  <si>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</si>
  <si>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</si>
  <si>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</si>
  <si>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</si>
  <si>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</si>
  <si>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</si>
  <si>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</si>
  <si>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</si>
  <si>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</si>
  <si>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</si>
  <si>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</si>
  <si>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</si>
  <si>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</si>
  <si>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</si>
  <si>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</si>
  <si>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</si>
  <si>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</si>
  <si>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</si>
  <si>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</si>
  <si>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</si>
  <si>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</si>
  <si>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</si>
  <si>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</si>
  <si>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</si>
  <si>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</si>
  <si>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</si>
  <si>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</si>
  <si>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</si>
  <si>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</si>
  <si>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</si>
  <si>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</si>
  <si>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</si>
  <si>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</si>
  <si>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</si>
  <si>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</si>
  <si>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</si>
  <si>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</si>
  <si>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</si>
  <si>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</si>
  <si>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</si>
  <si>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</si>
  <si>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</si>
  <si>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</si>
  <si>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</si>
  <si>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</si>
  <si>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</si>
  <si>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</si>
  <si>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</si>
  <si>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</si>
  <si>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</si>
  <si>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</si>
  <si>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</si>
  <si>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</si>
  <si>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</si>
  <si>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</si>
  <si>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</si>
  <si>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</si>
  <si>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</si>
  <si>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</si>
  <si>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</si>
  <si>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</si>
  <si>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</si>
  <si>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</si>
  <si>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</si>
  <si>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</si>
  <si>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</si>
  <si>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</si>
  <si>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</si>
  <si>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</si>
  <si>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</si>
  <si>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</si>
  <si>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</si>
  <si>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</si>
  <si>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</si>
  <si>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</si>
  <si>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</si>
  <si>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</si>
  <si>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</si>
  <si>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</si>
  <si>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</si>
  <si>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</si>
  <si>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</si>
  <si>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</si>
  <si>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</si>
  <si>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</si>
  <si>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</si>
  <si>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</si>
  <si>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</si>
  <si>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</si>
  <si>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</si>
  <si>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</si>
  <si>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</si>
  <si>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</si>
  <si>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</si>
  <si>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</si>
  <si>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</si>
  <si>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</si>
  <si>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</si>
  <si>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</si>
  <si>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</si>
  <si>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</si>
  <si>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</si>
  <si>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</si>
  <si>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</si>
  <si>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</si>
  <si>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</si>
  <si>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</si>
  <si>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</si>
  <si>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</si>
  <si>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</si>
  <si>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</si>
  <si>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</si>
  <si>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</si>
  <si>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</si>
  <si>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</si>
  <si>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</si>
  <si>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</si>
  <si>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</si>
  <si>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</si>
  <si>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</si>
  <si>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</si>
  <si>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</si>
  <si>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</si>
  <si>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</si>
  <si>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</si>
  <si>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</si>
  <si>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</si>
  <si>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</si>
  <si>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</si>
  <si>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</si>
  <si>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</si>
  <si>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</si>
  <si>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</si>
  <si>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</si>
  <si>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</si>
  <si>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</si>
  <si>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</si>
  <si>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</si>
  <si>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</si>
  <si>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</si>
  <si>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</si>
  <si>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</si>
  <si>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</si>
  <si>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</si>
  <si>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</si>
  <si>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</si>
  <si>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</si>
  <si>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</si>
  <si>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</si>
  <si>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</si>
  <si>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</si>
  <si>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</si>
  <si>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</si>
  <si>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</si>
  <si>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</si>
  <si>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</si>
  <si>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</si>
  <si>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</si>
  <si>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</si>
  <si>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</si>
  <si>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</si>
  <si>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</si>
  <si>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</si>
  <si>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</si>
  <si>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</si>
  <si>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</si>
  <si>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</si>
  <si>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</si>
  <si>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</si>
  <si>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</si>
  <si>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</si>
  <si>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</si>
  <si>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</si>
  <si>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</si>
  <si>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</si>
  <si>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</si>
  <si>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</si>
  <si>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</si>
  <si>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</si>
  <si>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</si>
  <si>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</si>
  <si>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</si>
  <si>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</si>
  <si>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</si>
  <si>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</si>
  <si>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</si>
  <si>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</si>
  <si>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</si>
  <si>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</si>
  <si>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</si>
  <si>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</si>
  <si>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</si>
  <si>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</si>
  <si>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</si>
  <si>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</si>
  <si>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</si>
  <si>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</si>
  <si>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</si>
  <si>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</si>
  <si>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</si>
  <si>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</si>
  <si>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</si>
  <si>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</si>
  <si>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</si>
  <si>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</si>
  <si>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</si>
  <si>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</si>
  <si>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</si>
  <si>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</si>
  <si>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</si>
  <si>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</si>
  <si>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</si>
  <si>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</si>
  <si>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</si>
  <si>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</si>
  <si>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</si>
  <si>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</si>
  <si>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</si>
  <si>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</si>
  <si>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</si>
  <si>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</si>
  <si>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</si>
  <si>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</si>
  <si>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</si>
  <si>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</si>
  <si>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</si>
  <si>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</si>
  <si>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</si>
  <si>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</si>
  <si>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</si>
  <si>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</si>
  <si>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</si>
  <si>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</si>
  <si>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</si>
  <si>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</si>
  <si>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</si>
  <si>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</si>
  <si>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</si>
  <si>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</si>
  <si>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</si>
  <si>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</si>
  <si>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</si>
  <si>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</si>
  <si>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</si>
  <si>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</si>
  <si>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</si>
  <si>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</si>
  <si>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</si>
  <si>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</si>
  <si>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</si>
  <si>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</si>
  <si>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</si>
  <si>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</si>
  <si>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</si>
  <si>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</si>
  <si>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</si>
  <si>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</si>
  <si>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</si>
  <si>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</si>
  <si>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</si>
  <si>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</si>
  <si>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</si>
  <si>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</si>
  <si>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</si>
  <si>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</si>
  <si>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</si>
  <si>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</si>
  <si>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</si>
  <si>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</si>
  <si>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</si>
  <si>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</si>
  <si>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</si>
  <si>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</si>
  <si>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</si>
  <si>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</si>
  <si>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</si>
  <si>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</si>
  <si>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</si>
  <si>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</si>
  <si>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</si>
  <si>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</si>
  <si>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</si>
  <si>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</si>
  <si>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</si>
  <si>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</si>
  <si>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</si>
  <si>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</si>
  <si>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</si>
  <si>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</si>
  <si>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</si>
  <si>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</si>
  <si>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</si>
  <si>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</si>
  <si>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</si>
  <si>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</si>
  <si>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</si>
  <si>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</si>
  <si>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</si>
  <si>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</si>
  <si>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</si>
  <si>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</si>
  <si>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</si>
  <si>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</si>
  <si>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</si>
  <si>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</si>
  <si>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</si>
  <si>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</si>
  <si>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</si>
  <si>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</si>
  <si>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</si>
  <si>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</si>
  <si>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</si>
  <si>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</si>
  <si>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</si>
  <si>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</si>
  <si>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</si>
  <si>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</si>
  <si>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</si>
  <si>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</si>
  <si>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</si>
  <si>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</si>
  <si>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</si>
  <si>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</si>
  <si>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</si>
  <si>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</si>
  <si>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</si>
  <si>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</si>
  <si>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</si>
  <si>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</si>
  <si>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</si>
  <si>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</si>
  <si>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</si>
  <si>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</si>
  <si>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</si>
  <si>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</si>
  <si>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</si>
  <si>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</si>
  <si>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</si>
  <si>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</si>
  <si>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</si>
  <si>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</si>
  <si>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</si>
  <si>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</si>
  <si>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</si>
  <si>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</si>
  <si>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</si>
  <si>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</si>
  <si>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</si>
  <si>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</si>
  <si>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</si>
  <si>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</si>
  <si>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</si>
  <si>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</si>
  <si>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</si>
  <si>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</si>
  <si>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</si>
  <si>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</si>
  <si>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</si>
  <si>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</si>
  <si>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</si>
  <si>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</si>
  <si>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</si>
  <si>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</si>
  <si>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</si>
  <si>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</si>
  <si>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</si>
  <si>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</si>
  <si>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</si>
  <si>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</si>
  <si>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</si>
  <si>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</si>
  <si>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</si>
  <si>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</si>
  <si>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</si>
  <si>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</si>
  <si>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</si>
  <si>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</si>
  <si>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</si>
  <si>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</si>
  <si>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</si>
  <si>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</si>
  <si>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</si>
  <si>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</si>
  <si>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</si>
  <si>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</si>
  <si>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</si>
  <si>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</si>
  <si>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</si>
  <si>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</si>
  <si>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</si>
  <si>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</si>
  <si>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</si>
  <si>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</si>
  <si>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</si>
  <si>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</si>
  <si>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</si>
  <si>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</si>
  <si>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</si>
  <si>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</si>
  <si>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</si>
  <si>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</si>
  <si>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</si>
  <si>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</si>
  <si>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</si>
  <si>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</si>
  <si>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</si>
  <si>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</si>
  <si>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</si>
  <si>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</si>
  <si>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</si>
  <si>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</si>
  <si>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</si>
  <si>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</si>
  <si>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</si>
  <si>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</si>
  <si>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</si>
  <si>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</si>
  <si>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</si>
  <si>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</si>
  <si>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</si>
  <si>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</si>
  <si>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</si>
  <si>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</si>
  <si>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</si>
  <si>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</si>
  <si>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</si>
  <si>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</si>
  <si>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</si>
  <si>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</si>
  <si>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</si>
  <si>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</si>
  <si>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</si>
  <si>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</si>
  <si>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</si>
  <si>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</si>
  <si>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</si>
  <si>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</si>
  <si>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</si>
  <si>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</si>
  <si>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</si>
  <si>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</si>
  <si>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</si>
  <si>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</si>
  <si>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</si>
  <si>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</si>
  <si>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</si>
  <si>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</si>
  <si>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</si>
  <si>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</si>
  <si>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</si>
  <si>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</si>
  <si>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</si>
  <si>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</si>
  <si>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</si>
  <si>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</si>
  <si>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</si>
  <si>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</si>
  <si>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</si>
  <si>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</si>
  <si>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</si>
  <si>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</si>
  <si>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</si>
  <si>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</si>
  <si>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</si>
  <si>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</si>
  <si>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</si>
  <si>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</si>
  <si>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</si>
  <si>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</si>
  <si>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</si>
  <si>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</si>
  <si>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</si>
  <si>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</si>
  <si>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</si>
  <si>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</si>
  <si>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</si>
  <si>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</si>
  <si>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</si>
  <si>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</si>
  <si>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</si>
  <si>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</si>
  <si>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</si>
  <si>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</si>
  <si>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</si>
  <si>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</si>
  <si>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</si>
  <si>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</si>
  <si>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</si>
  <si>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</si>
  <si>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</si>
  <si>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</si>
  <si>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</si>
  <si>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</si>
  <si>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</si>
  <si>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</si>
  <si>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</si>
  <si>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</si>
  <si>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</si>
  <si>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</si>
  <si>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</si>
  <si>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</si>
  <si>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</si>
  <si>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</si>
  <si>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</si>
  <si>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</si>
  <si>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</si>
  <si>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</si>
  <si>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</si>
  <si>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</si>
  <si>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</si>
  <si>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</si>
  <si>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</si>
  <si>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</si>
  <si>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</si>
  <si>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</si>
  <si>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</si>
  <si>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</si>
  <si>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</si>
  <si>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</si>
  <si>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</si>
  <si>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</si>
  <si>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</si>
  <si>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</si>
  <si>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</si>
  <si>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</si>
  <si>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</si>
  <si>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</si>
  <si>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</si>
  <si>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</si>
  <si>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</si>
  <si>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</si>
  <si>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</si>
  <si>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</si>
  <si>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</si>
  <si>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</si>
  <si>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</si>
  <si>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</si>
  <si>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</si>
  <si>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</si>
  <si>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</si>
  <si>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</si>
  <si>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</si>
  <si>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</si>
  <si>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</si>
  <si>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</si>
  <si>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</si>
  <si>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</si>
  <si>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</si>
  <si>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</si>
  <si>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</si>
  <si>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</si>
  <si>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</si>
  <si>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</si>
  <si>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</si>
  <si>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</si>
  <si>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</si>
  <si>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</si>
  <si>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</si>
  <si>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</si>
  <si>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</si>
  <si>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</si>
  <si>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</si>
  <si>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</si>
  <si>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</si>
  <si>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</si>
  <si>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</si>
  <si>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</si>
  <si>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</si>
  <si>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</si>
  <si>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</si>
  <si>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</si>
  <si>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</si>
  <si>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</si>
  <si>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</si>
  <si>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</si>
  <si>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</si>
  <si>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</si>
  <si>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</si>
  <si>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</si>
  <si>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</si>
  <si>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</si>
  <si>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</si>
  <si>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</si>
  <si>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</si>
  <si>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</si>
  <si>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</si>
  <si>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</si>
  <si>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</si>
  <si>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</si>
  <si>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</si>
  <si>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</si>
  <si>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</si>
  <si>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</si>
  <si>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</si>
  <si>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</si>
  <si>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</si>
  <si>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</si>
  <si>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</si>
  <si>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</si>
  <si>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</si>
  <si>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</si>
  <si>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</si>
  <si>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</si>
  <si>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</si>
  <si>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</si>
  <si>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</si>
  <si>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</si>
  <si>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</si>
  <si>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</si>
  <si>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</si>
  <si>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</si>
  <si>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</si>
  <si>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</si>
  <si>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</si>
  <si>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</si>
  <si>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</si>
  <si>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</si>
  <si>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</si>
  <si>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</si>
  <si>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</si>
  <si>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</si>
  <si>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</si>
  <si>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</si>
  <si>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</si>
  <si>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</si>
  <si>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</si>
  <si>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</si>
  <si>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</si>
  <si>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</si>
  <si>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</si>
  <si>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</si>
  <si>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</si>
  <si>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</si>
  <si>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</si>
  <si>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</si>
  <si>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</si>
  <si>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</si>
  <si>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</si>
  <si>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</si>
  <si>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</si>
  <si>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</si>
  <si>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</si>
  <si>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</si>
  <si>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</si>
  <si>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</si>
  <si>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</si>
  <si>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</si>
  <si>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</si>
  <si>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</si>
  <si>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</si>
  <si>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</si>
  <si>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</si>
  <si>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</si>
  <si>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</si>
  <si>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</si>
  <si>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</si>
  <si>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</si>
  <si>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</si>
  <si>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</si>
  <si>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</si>
  <si>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</si>
  <si>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</si>
  <si>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</si>
  <si>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</si>
  <si>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</si>
  <si>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</si>
  <si>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</si>
  <si>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</si>
  <si>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</si>
  <si>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</si>
  <si>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</si>
  <si>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</si>
  <si>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</si>
  <si>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</si>
  <si>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</si>
  <si>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</si>
  <si>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</si>
  <si>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</si>
  <si>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</si>
  <si>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</si>
  <si>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</si>
  <si>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</si>
  <si>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</si>
  <si>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</si>
  <si>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</si>
  <si>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</si>
  <si>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</si>
  <si>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</si>
  <si>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</si>
  <si>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</si>
  <si>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</si>
  <si>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</si>
  <si>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</si>
  <si>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</si>
  <si>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</si>
  <si>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</si>
  <si>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</si>
  <si>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</si>
  <si>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</si>
  <si>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</si>
  <si>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</si>
  <si>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</si>
  <si>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</si>
  <si>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</si>
  <si>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</si>
  <si>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</si>
  <si>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</si>
  <si>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</si>
  <si>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</si>
  <si>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</si>
  <si>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</si>
  <si>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</si>
  <si>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</si>
  <si>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</si>
  <si>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</si>
  <si>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</si>
  <si>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</si>
  <si>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</si>
  <si>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</si>
  <si>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</si>
  <si>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</si>
  <si>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</si>
  <si>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</si>
  <si>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</si>
  <si>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</si>
  <si>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</si>
  <si>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</si>
  <si>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</si>
  <si>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</si>
  <si>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</si>
  <si>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</si>
  <si>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</si>
  <si>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</si>
  <si>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</si>
  <si>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</si>
  <si>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</si>
  <si>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</si>
  <si>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</si>
  <si>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</si>
  <si>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</si>
  <si>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</si>
  <si>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</si>
  <si>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</si>
  <si>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</si>
  <si>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</si>
  <si>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</si>
  <si>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</si>
  <si>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</si>
  <si>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</si>
  <si>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</si>
  <si>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</si>
  <si>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</si>
  <si>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</si>
  <si>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</si>
  <si>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</si>
  <si>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</si>
  <si>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</si>
  <si>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</si>
  <si>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</si>
  <si>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</si>
  <si>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</si>
  <si>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</si>
  <si>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</si>
  <si>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</si>
  <si>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</si>
  <si>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</si>
  <si>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</si>
  <si>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</si>
  <si>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</si>
  <si>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</si>
  <si>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</si>
  <si>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</si>
  <si>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</si>
  <si>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</si>
  <si>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</si>
  <si>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</si>
  <si>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</si>
  <si>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</si>
  <si>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</si>
  <si>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</si>
  <si>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</si>
  <si>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</si>
  <si>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</si>
  <si>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</si>
  <si>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</si>
  <si>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</si>
  <si>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</si>
  <si>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</si>
  <si>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</si>
  <si>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</si>
  <si>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</si>
  <si>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</si>
  <si>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</si>
  <si>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</si>
  <si>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</si>
  <si>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</si>
  <si>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</si>
  <si>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</si>
  <si>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</si>
  <si>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</si>
  <si>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</si>
  <si>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</si>
  <si>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</si>
  <si>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</si>
  <si>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</si>
  <si>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</si>
  <si>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</si>
  <si>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</si>
  <si>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</si>
  <si>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</si>
  <si>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</si>
  <si>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</si>
  <si>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</si>
  <si>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</si>
  <si>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</si>
  <si>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</si>
  <si>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</si>
  <si>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</si>
  <si>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</si>
  <si>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</si>
  <si>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</si>
  <si>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</si>
  <si>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</si>
  <si>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</si>
  <si>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</si>
  <si>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</si>
  <si>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</si>
  <si>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</si>
  <si>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</si>
  <si>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</si>
  <si>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</si>
  <si>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</si>
  <si>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</si>
  <si>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</si>
  <si>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</si>
  <si>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</si>
  <si>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</si>
  <si>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</si>
  <si>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</si>
  <si>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</si>
  <si>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</si>
  <si>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</si>
  <si>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</si>
  <si>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</si>
  <si>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</si>
  <si>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</si>
  <si>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</si>
  <si>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</si>
  <si>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</si>
  <si>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</si>
  <si>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</si>
  <si>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</si>
  <si>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</si>
  <si>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</si>
  <si>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</si>
  <si>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</si>
  <si>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</si>
  <si>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</si>
  <si>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</si>
  <si>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</si>
  <si>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</si>
  <si>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</si>
  <si>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</si>
  <si>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</si>
  <si>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</si>
  <si>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</si>
  <si>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</si>
  <si>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</si>
  <si>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</si>
  <si>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</si>
  <si>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</si>
  <si>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</si>
  <si>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</si>
  <si>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</si>
  <si>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</si>
  <si>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</si>
  <si>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</si>
  <si>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</si>
  <si>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</si>
  <si>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</si>
  <si>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</si>
  <si>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</si>
  <si>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</si>
  <si>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</si>
  <si>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</si>
  <si>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</si>
  <si>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</si>
  <si>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</si>
  <si>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</si>
  <si>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</si>
  <si>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</si>
  <si>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</si>
  <si>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</si>
  <si>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</si>
  <si>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</si>
  <si>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</si>
  <si>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</si>
  <si>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</si>
  <si>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</si>
  <si>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</si>
  <si>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</si>
  <si>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</si>
  <si>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</si>
  <si>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</si>
  <si>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</si>
  <si>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</si>
  <si>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</si>
  <si>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</si>
  <si>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</si>
  <si>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</si>
  <si>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</si>
  <si>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</si>
  <si>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</si>
  <si>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</si>
  <si>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</si>
  <si>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</si>
  <si>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</si>
  <si>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</si>
  <si>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</si>
  <si>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</si>
  <si>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</si>
  <si>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</si>
  <si>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</si>
  <si>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</si>
  <si>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</si>
  <si>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</si>
  <si>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</si>
  <si>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</si>
  <si>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</si>
  <si>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</si>
  <si>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</si>
  <si>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</si>
  <si>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</si>
  <si>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</si>
  <si>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</si>
  <si>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</si>
  <si>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</si>
  <si>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</si>
  <si>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</si>
  <si>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</si>
  <si>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</si>
  <si>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</si>
  <si>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</si>
  <si>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</si>
  <si>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</si>
  <si>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</si>
  <si>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</si>
  <si>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</si>
  <si>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</si>
  <si>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</si>
  <si>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</si>
  <si>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</si>
  <si>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</si>
  <si>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</si>
  <si>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</si>
  <si>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</si>
  <si>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</si>
  <si>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</si>
  <si>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</si>
  <si>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</si>
  <si>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</si>
  <si>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</si>
  <si>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</si>
  <si>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</si>
  <si>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</si>
  <si>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</si>
  <si>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</si>
  <si>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</si>
  <si>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</si>
  <si>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</si>
  <si>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</si>
  <si>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</si>
  <si>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</si>
  <si>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</si>
  <si>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</si>
  <si>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</si>
  <si>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</si>
  <si>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</si>
  <si>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</si>
  <si>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</si>
  <si>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</si>
  <si>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</si>
  <si>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</si>
  <si>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</si>
  <si>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</si>
  <si>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</si>
  <si>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</si>
  <si>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</si>
  <si>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</si>
  <si>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</si>
  <si>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</si>
  <si>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</si>
  <si>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</si>
  <si>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</si>
  <si>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</si>
  <si>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</si>
  <si>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</si>
  <si>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</si>
  <si>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</si>
  <si>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</si>
  <si>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</si>
  <si>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</si>
  <si>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</si>
  <si>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</si>
  <si>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</si>
  <si>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</si>
  <si>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</si>
  <si>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</si>
  <si>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</si>
  <si>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</si>
  <si>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</si>
  <si>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</si>
  <si>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</si>
  <si>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</si>
  <si>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</si>
  <si>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</si>
  <si>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</si>
  <si>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</si>
  <si>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</si>
  <si>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</si>
  <si>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</si>
  <si>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</si>
  <si>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</si>
  <si>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</si>
  <si>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</si>
  <si>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</si>
  <si>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</si>
  <si>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</si>
  <si>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</si>
  <si>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</si>
  <si>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</si>
  <si>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</si>
  <si>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</si>
  <si>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</si>
  <si>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</si>
  <si>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</si>
  <si>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</si>
  <si>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</si>
  <si>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</si>
  <si>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</si>
  <si>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</si>
  <si>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</si>
  <si>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</si>
  <si>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</si>
  <si>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</si>
  <si>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</si>
  <si>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</si>
  <si>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</si>
  <si>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</si>
  <si>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</si>
  <si>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</si>
  <si>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</si>
  <si>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</si>
  <si>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</si>
  <si>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</si>
  <si>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</si>
  <si>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</si>
  <si>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</si>
  <si>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</si>
  <si>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</si>
  <si>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</si>
  <si>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</si>
  <si>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</si>
  <si>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</si>
  <si>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</si>
  <si>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</si>
  <si>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</si>
  <si>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</si>
  <si>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</si>
  <si>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</si>
  <si>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</si>
  <si>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</si>
  <si>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</si>
  <si>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</si>
  <si>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</si>
  <si>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</si>
  <si>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</si>
  <si>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</si>
  <si>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</si>
  <si>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</si>
  <si>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</si>
  <si>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</si>
  <si>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</si>
  <si>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</si>
  <si>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</si>
  <si>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</si>
  <si>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</si>
  <si>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</si>
  <si>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</si>
  <si>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</si>
  <si>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</si>
  <si>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</si>
  <si>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</si>
  <si>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</si>
  <si>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</si>
  <si>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</si>
  <si>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</si>
  <si>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</si>
  <si>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</si>
  <si>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</si>
  <si>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</si>
  <si>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</si>
  <si>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</si>
  <si>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</si>
  <si>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</si>
  <si>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</si>
  <si>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</si>
  <si>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</si>
  <si>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</si>
  <si>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</si>
  <si>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</si>
  <si>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</si>
  <si>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</si>
  <si>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</si>
  <si>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</si>
  <si>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</si>
  <si>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</si>
  <si>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</si>
  <si>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</si>
  <si>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</si>
  <si>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</si>
  <si>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</si>
  <si>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</si>
  <si>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</si>
  <si>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</si>
  <si>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</si>
  <si>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</si>
  <si>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</si>
  <si>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</si>
  <si>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</si>
  <si>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</si>
  <si>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</si>
  <si>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</si>
  <si>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</si>
  <si>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</si>
  <si>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</si>
  <si>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</si>
  <si>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</si>
  <si>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</si>
  <si>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</si>
  <si>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</si>
  <si>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</si>
  <si>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</si>
  <si>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</si>
  <si>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</si>
  <si>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</si>
  <si>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</si>
  <si>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</si>
  <si>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</si>
  <si>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</si>
  <si>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</si>
  <si>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</si>
  <si>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</si>
  <si>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</si>
  <si>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</si>
  <si>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</si>
  <si>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</si>
  <si>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</si>
  <si>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</si>
  <si>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</si>
  <si>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</si>
  <si>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</si>
  <si>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</si>
  <si>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</si>
  <si>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</si>
  <si>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</si>
  <si>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</si>
  <si>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</si>
  <si>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</si>
  <si>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</si>
  <si>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</si>
  <si>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</si>
  <si>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</si>
  <si>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</si>
  <si>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</si>
  <si>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</si>
  <si>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</si>
  <si>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</si>
  <si>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</si>
  <si>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</si>
  <si>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</si>
  <si>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</si>
  <si>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</si>
  <si>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</si>
  <si>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</si>
  <si>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</si>
  <si>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</si>
  <si>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</si>
  <si>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</si>
  <si>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</si>
  <si>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</si>
  <si>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</si>
  <si>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</si>
  <si>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</si>
  <si>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</si>
  <si>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</si>
  <si>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</si>
  <si>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</si>
  <si>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</si>
  <si>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</si>
  <si>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</si>
  <si>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</si>
  <si>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</si>
  <si>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</si>
  <si>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</si>
  <si>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</si>
  <si>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</si>
  <si>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</si>
  <si>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</si>
  <si>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</si>
  <si>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</si>
  <si>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</si>
  <si>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</si>
  <si>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</si>
  <si>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</si>
  <si>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</si>
  <si>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</si>
  <si>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</si>
  <si>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</si>
  <si>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</si>
  <si>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</si>
  <si>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</si>
  <si>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</si>
  <si>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</si>
  <si>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</si>
  <si>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</si>
  <si>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</si>
  <si>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</si>
  <si>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</si>
  <si>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</si>
  <si>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</si>
  <si>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</si>
  <si>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</si>
  <si>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</si>
  <si>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</si>
  <si>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</si>
  <si>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</si>
  <si>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</si>
  <si>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</si>
  <si>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</si>
  <si>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</si>
  <si>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</si>
  <si>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</si>
  <si>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</si>
  <si>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</si>
  <si>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</si>
  <si>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</si>
  <si>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</si>
  <si>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</si>
  <si>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</si>
  <si>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</si>
  <si>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</si>
  <si>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</si>
  <si>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</si>
  <si>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</si>
  <si>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</si>
  <si>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</si>
  <si>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</si>
  <si>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</si>
  <si>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</si>
  <si>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</si>
  <si>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</si>
  <si>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</si>
  <si>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</si>
  <si>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</si>
  <si>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</si>
  <si>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</si>
  <si>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</si>
  <si>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</si>
  <si>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</si>
  <si>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</si>
  <si>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</si>
  <si>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</si>
  <si>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</si>
  <si>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</si>
  <si>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</si>
  <si>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</si>
  <si>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</si>
  <si>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</si>
  <si>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</si>
  <si>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</si>
  <si>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</si>
  <si>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</si>
  <si>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</si>
  <si>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</si>
  <si>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</si>
  <si>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</si>
  <si>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</si>
  <si>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</si>
  <si>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</si>
  <si>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</si>
  <si>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</si>
  <si>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</si>
  <si>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</si>
  <si>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</si>
  <si>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</si>
  <si>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</si>
  <si>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</si>
  <si>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</si>
  <si>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</si>
  <si>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</si>
  <si>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</si>
  <si>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</si>
  <si>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</si>
  <si>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</si>
  <si>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</si>
  <si>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</si>
  <si>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</si>
  <si>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</si>
  <si>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</si>
  <si>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</si>
  <si>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</si>
  <si>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</si>
  <si>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</si>
  <si>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</si>
  <si>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</si>
  <si>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</si>
  <si>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</si>
  <si>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</si>
  <si>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</si>
  <si>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</si>
  <si>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</si>
  <si>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</si>
  <si>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</si>
  <si>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</si>
  <si>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</si>
  <si>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</si>
  <si>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</si>
  <si>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</si>
  <si>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</si>
  <si>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</si>
  <si>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</si>
  <si>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</si>
  <si>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</si>
  <si>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</si>
  <si>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</si>
  <si>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</si>
  <si>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</si>
  <si>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</si>
  <si>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</si>
  <si>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</si>
  <si>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</si>
  <si>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</si>
  <si>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</si>
  <si>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</si>
  <si>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</si>
  <si>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</si>
  <si>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</si>
  <si>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</si>
  <si>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</si>
  <si>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</si>
  <si>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</si>
  <si>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</si>
  <si>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</si>
  <si>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</si>
  <si>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</si>
  <si>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</si>
  <si>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</si>
  <si>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</si>
  <si>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</si>
  <si>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</si>
  <si>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</si>
  <si>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</si>
  <si>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</si>
  <si>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</si>
  <si>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</si>
  <si>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</si>
  <si>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</si>
  <si>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</si>
  <si>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</si>
  <si>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</si>
  <si>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</si>
  <si>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</si>
  <si>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</si>
  <si>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</si>
  <si>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</si>
  <si>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</si>
  <si>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</si>
  <si>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</si>
  <si>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</si>
  <si>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</si>
  <si>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</si>
  <si>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</si>
  <si>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</si>
  <si>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</si>
  <si>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</si>
  <si>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</si>
  <si>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</si>
  <si>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</si>
  <si>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</si>
  <si>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</si>
  <si>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</si>
  <si>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</si>
  <si>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</si>
  <si>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</si>
  <si>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</si>
  <si>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</si>
  <si>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</si>
  <si>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</si>
  <si>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</si>
  <si>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</si>
  <si>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</si>
  <si>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</si>
  <si>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</si>
  <si>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</si>
  <si>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</si>
  <si>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</si>
  <si>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</si>
  <si>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</si>
  <si>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</si>
  <si>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</si>
  <si>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</si>
  <si>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</si>
  <si>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</si>
  <si>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</si>
  <si>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</si>
  <si>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</si>
  <si>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</si>
  <si>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</si>
  <si>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</si>
  <si>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</si>
  <si>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</si>
  <si>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</si>
  <si>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</si>
  <si>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</si>
  <si>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</si>
  <si>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</si>
  <si>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</si>
  <si>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</si>
  <si>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</si>
  <si>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</si>
  <si>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</si>
  <si>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</si>
  <si>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</si>
  <si>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</si>
  <si>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</si>
  <si>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</si>
  <si>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</si>
  <si>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</si>
  <si>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</si>
  <si>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</si>
  <si>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</si>
  <si>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</si>
  <si>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</si>
  <si>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</si>
  <si>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</si>
  <si>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</si>
  <si>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</si>
  <si>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</si>
  <si>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</si>
  <si>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</si>
  <si>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</si>
  <si>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</si>
  <si>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</si>
  <si>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</si>
  <si>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</si>
  <si>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</si>
  <si>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</si>
  <si>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</si>
  <si>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</si>
  <si>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</si>
  <si>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</si>
  <si>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</si>
  <si>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</si>
  <si>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</si>
  <si>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</si>
  <si>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</si>
  <si>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</si>
  <si>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</si>
  <si>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</si>
  <si>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</si>
  <si>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</si>
  <si>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</si>
  <si>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</si>
  <si>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</si>
  <si>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</si>
  <si>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</si>
  <si>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</si>
  <si>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</si>
  <si>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</si>
  <si>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</si>
  <si>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</si>
  <si>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</si>
  <si>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</si>
  <si>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</si>
  <si>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</si>
  <si>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</si>
  <si>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</si>
  <si>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</si>
  <si>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</si>
  <si>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</si>
  <si>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</si>
  <si>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</si>
  <si>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</si>
  <si>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</si>
  <si>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</si>
  <si>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</si>
  <si>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</si>
  <si>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</si>
  <si>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</si>
  <si>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</si>
  <si>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</si>
  <si>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</si>
  <si>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</si>
  <si>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</si>
  <si>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</si>
  <si>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</si>
  <si>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</si>
  <si>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</si>
  <si>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</si>
  <si>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</si>
  <si>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</si>
  <si>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</si>
  <si>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</si>
  <si>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</si>
  <si>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</si>
  <si>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</si>
  <si>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</si>
  <si>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</si>
  <si>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</si>
  <si>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</si>
  <si>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</si>
  <si>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</si>
  <si>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</si>
  <si>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</si>
  <si>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</si>
  <si>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</si>
  <si>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</si>
  <si>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</si>
  <si>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</si>
  <si>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</si>
  <si>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</si>
  <si>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</si>
  <si>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</si>
  <si>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</si>
  <si>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</si>
  <si>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</si>
  <si>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</si>
  <si>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</si>
  <si>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</si>
  <si>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</si>
  <si>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</si>
  <si>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</si>
  <si>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</si>
  <si>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</si>
  <si>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</si>
  <si>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</si>
  <si>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</si>
  <si>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</si>
  <si>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</si>
  <si>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</si>
  <si>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</si>
  <si>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</si>
  <si>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</si>
  <si>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</si>
  <si>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</si>
  <si>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</si>
  <si>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</si>
  <si>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</si>
  <si>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</si>
  <si>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</si>
  <si>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</si>
  <si>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</si>
  <si>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</si>
  <si>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</si>
  <si>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</si>
  <si>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</si>
  <si>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</si>
  <si>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</si>
  <si>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</si>
  <si>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</si>
  <si>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</si>
  <si>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</si>
  <si>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</si>
  <si>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</si>
  <si>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</si>
  <si>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</si>
  <si>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</si>
  <si>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</si>
  <si>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</si>
  <si>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</si>
  <si>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</si>
  <si>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</si>
  <si>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</si>
  <si>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</si>
  <si>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</si>
  <si>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</si>
  <si>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</si>
  <si>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</si>
  <si>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</si>
  <si>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</si>
  <si>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</si>
  <si>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</si>
  <si>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</si>
  <si>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</si>
  <si>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</si>
  <si>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</si>
  <si>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</si>
  <si>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</si>
  <si>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</si>
  <si>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</si>
  <si>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</si>
  <si>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</si>
  <si>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</si>
  <si>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</si>
  <si>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</si>
  <si>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</si>
  <si>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</si>
  <si>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</si>
  <si>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</si>
  <si>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</si>
  <si>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</si>
  <si>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</si>
  <si>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</si>
  <si>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</si>
  <si>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</si>
  <si>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</si>
  <si>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</si>
  <si>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</si>
  <si>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</si>
  <si>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</si>
  <si>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</si>
  <si>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</si>
  <si>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</si>
  <si>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</si>
  <si>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</si>
  <si>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</si>
  <si>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</si>
  <si>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</si>
  <si>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</si>
  <si>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</si>
  <si>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</si>
  <si>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</si>
  <si>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</si>
  <si>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</si>
  <si>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</si>
  <si>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</si>
  <si>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</si>
  <si>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</si>
  <si>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</si>
  <si>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</si>
  <si>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</si>
  <si>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</si>
  <si>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</si>
  <si>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</si>
  <si>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</si>
  <si>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</si>
  <si>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</si>
  <si>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</si>
  <si>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</si>
  <si>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</si>
  <si>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</si>
  <si>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</si>
  <si>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</si>
  <si>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</si>
  <si>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</si>
  <si>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</si>
  <si>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</si>
  <si>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</si>
  <si>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</si>
  <si>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</si>
  <si>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</si>
  <si>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</si>
  <si>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</si>
  <si>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</si>
  <si>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</si>
  <si>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</si>
  <si>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</si>
  <si>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</si>
  <si>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</si>
  <si>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</si>
  <si>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</si>
  <si>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</si>
  <si>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</si>
  <si>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</si>
  <si>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</si>
  <si>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</si>
  <si>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</si>
  <si>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</si>
  <si>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</si>
  <si>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</si>
  <si>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</si>
  <si>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</si>
  <si>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</si>
  <si>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</si>
  <si>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</si>
  <si>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</si>
  <si>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</si>
  <si>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</si>
  <si>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</si>
  <si>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</si>
  <si>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</si>
  <si>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</si>
  <si>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</si>
  <si>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</si>
  <si>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</si>
  <si>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</si>
  <si>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</si>
  <si>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</si>
  <si>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</si>
  <si>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</si>
  <si>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</si>
  <si>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</si>
  <si>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</si>
  <si>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</si>
  <si>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</si>
  <si>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</si>
  <si>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</si>
  <si>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</si>
  <si>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</si>
  <si>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</si>
  <si>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</si>
  <si>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</si>
  <si>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</si>
  <si>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</si>
  <si>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</si>
  <si>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</si>
  <si>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</si>
  <si>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</si>
  <si>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</si>
  <si>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</si>
  <si>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</si>
  <si>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</si>
  <si>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</si>
  <si>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</si>
  <si>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</si>
  <si>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</si>
  <si>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</si>
  <si>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</si>
  <si>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</si>
  <si>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</si>
  <si>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</si>
  <si>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</si>
  <si>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</si>
  <si>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</si>
  <si>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</si>
  <si>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</si>
  <si>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</si>
  <si>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</si>
  <si>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</si>
  <si>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</si>
  <si>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</si>
  <si>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</si>
  <si>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</si>
  <si>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</si>
  <si>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</si>
  <si>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</si>
  <si>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</si>
  <si>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</si>
  <si>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</si>
  <si>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</si>
  <si>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</si>
  <si>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</si>
  <si>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</si>
  <si>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</si>
  <si>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</si>
  <si>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</si>
  <si>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</si>
  <si>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</si>
  <si>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</si>
  <si>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</si>
  <si>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</si>
  <si>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</si>
  <si>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</si>
  <si>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</si>
  <si>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</si>
  <si>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</si>
  <si>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</si>
  <si>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</si>
  <si>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</si>
  <si>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</si>
  <si>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</si>
  <si>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</si>
  <si>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</si>
  <si>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</si>
  <si>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</si>
  <si>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</si>
  <si>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</si>
  <si>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</si>
  <si>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</si>
  <si>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</si>
  <si>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</si>
  <si>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</si>
  <si>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</si>
  <si>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</si>
  <si>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</si>
  <si>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</si>
  <si>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</si>
  <si>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</si>
  <si>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</si>
  <si>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</si>
  <si>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</si>
  <si>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</si>
  <si>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</si>
  <si>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</si>
  <si>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</si>
  <si>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</si>
  <si>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</si>
  <si>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</si>
  <si>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</si>
  <si>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</si>
  <si>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</si>
  <si>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</si>
  <si>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</si>
  <si>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</si>
  <si>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</si>
  <si>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</si>
  <si>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</si>
  <si>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</si>
  <si>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</si>
  <si>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</si>
  <si>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</si>
  <si>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</si>
  <si>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</si>
  <si>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</si>
  <si>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</si>
  <si>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</si>
  <si>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</si>
  <si>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</si>
  <si>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</si>
  <si>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</si>
  <si>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</si>
  <si>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</si>
  <si>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</si>
  <si>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</si>
  <si>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</si>
  <si>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</si>
  <si>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</si>
  <si>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</si>
  <si>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</si>
  <si>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</si>
  <si>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</si>
  <si>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</si>
  <si>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</si>
  <si>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</si>
  <si>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</si>
  <si>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</si>
  <si>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</si>
  <si>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</si>
  <si>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</si>
  <si>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</si>
  <si>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</si>
  <si>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</si>
  <si>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</si>
  <si>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</si>
  <si>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</si>
  <si>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</si>
  <si>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</si>
  <si>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</si>
  <si>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</si>
  <si>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</si>
  <si>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</si>
  <si>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</si>
  <si>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</si>
  <si>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</si>
  <si>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</si>
  <si>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</si>
  <si>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</si>
  <si>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</si>
  <si>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</si>
  <si>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</si>
  <si>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</si>
  <si>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</si>
  <si>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</si>
  <si>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</si>
  <si>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</si>
  <si>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</si>
  <si>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</si>
  <si>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</si>
  <si>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</si>
  <si>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</si>
  <si>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</si>
  <si>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</si>
  <si>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</si>
  <si>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</si>
  <si>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</si>
  <si>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</si>
  <si>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</si>
  <si>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</si>
  <si>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</si>
  <si>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</si>
  <si>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</si>
  <si>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</si>
  <si>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</si>
  <si>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</si>
  <si>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</si>
  <si>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</si>
  <si>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</si>
  <si>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</si>
  <si>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</si>
  <si>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</si>
  <si>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</si>
  <si>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</si>
  <si>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</si>
  <si>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</si>
  <si>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</si>
  <si>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</si>
  <si>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</si>
  <si>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</si>
  <si>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</si>
  <si>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</si>
  <si>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</si>
  <si>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</si>
  <si>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</si>
  <si>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</si>
  <si>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</si>
  <si>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</si>
  <si>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</si>
  <si>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</si>
  <si>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</si>
  <si>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</si>
  <si>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</si>
  <si>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</si>
  <si>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</si>
  <si>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</si>
  <si>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</si>
  <si>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</si>
  <si>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</si>
  <si>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</si>
  <si>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</si>
  <si>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</si>
  <si>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</si>
  <si>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</si>
  <si>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</si>
  <si>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</si>
  <si>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</si>
  <si>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</si>
  <si>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</si>
  <si>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</si>
  <si>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</si>
  <si>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</si>
  <si>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</si>
  <si>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</si>
  <si>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</si>
  <si>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</si>
  <si>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</si>
  <si>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</si>
  <si>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</si>
  <si>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</si>
  <si>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</si>
  <si>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</si>
  <si>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</si>
  <si>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</si>
  <si>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</si>
  <si>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</si>
  <si>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</si>
  <si>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</si>
  <si>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</si>
  <si>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</si>
  <si>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</si>
  <si>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</si>
  <si>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</si>
  <si>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</si>
  <si>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</si>
  <si>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</si>
  <si>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</si>
  <si>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</si>
  <si>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</si>
  <si>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</si>
  <si>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</si>
  <si>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</si>
  <si>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</si>
  <si>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</si>
  <si>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</si>
  <si>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</si>
  <si>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</si>
  <si>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</si>
  <si>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</si>
  <si>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</si>
  <si>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</si>
  <si>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</si>
  <si>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</si>
  <si>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</si>
  <si>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</si>
  <si>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</si>
  <si>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</si>
  <si>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</si>
  <si>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</si>
  <si>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</si>
  <si>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</si>
  <si>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</si>
  <si>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</si>
  <si>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</si>
  <si>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</si>
  <si>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</si>
  <si>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</si>
  <si>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</si>
  <si>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</si>
  <si>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</si>
  <si>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</si>
  <si>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</si>
  <si>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</si>
  <si>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</si>
  <si>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</si>
  <si>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</si>
  <si>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</si>
  <si>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</si>
  <si>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</si>
  <si>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</si>
  <si>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</si>
  <si>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</si>
  <si>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</si>
  <si>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</si>
  <si>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</si>
  <si>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</si>
  <si>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</si>
  <si>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</si>
  <si>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</si>
  <si>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</si>
  <si>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</si>
  <si>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</si>
  <si>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</si>
  <si>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</si>
  <si>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</si>
  <si>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</si>
  <si>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</si>
  <si>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</si>
  <si>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</si>
  <si>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</si>
  <si>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</si>
  <si>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</si>
  <si>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</si>
  <si>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</si>
  <si>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</si>
  <si>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</si>
  <si>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</si>
  <si>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</si>
  <si>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</si>
  <si>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</si>
  <si>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</si>
  <si>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</si>
  <si>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</si>
  <si>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</si>
  <si>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</si>
  <si>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</si>
  <si>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</si>
  <si>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</si>
  <si>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</si>
  <si>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</si>
  <si>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</si>
  <si>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</si>
  <si>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</si>
  <si>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</si>
  <si>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</si>
  <si>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</si>
  <si>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</si>
  <si>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</si>
  <si>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</si>
  <si>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</si>
  <si>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</si>
  <si>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</si>
  <si>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</si>
  <si>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</si>
  <si>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</si>
  <si>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</si>
  <si>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</si>
  <si>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</si>
  <si>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</si>
  <si>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</si>
  <si>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</si>
  <si>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</si>
  <si>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</si>
  <si>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</si>
  <si>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</si>
  <si>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</si>
  <si>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</si>
  <si>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</si>
  <si>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</si>
  <si>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</si>
  <si>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</si>
  <si>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</si>
  <si>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</si>
  <si>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</si>
  <si>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</si>
  <si>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</si>
  <si>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</si>
  <si>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</si>
  <si>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</si>
  <si>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</si>
  <si>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</si>
  <si>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</si>
  <si>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</si>
  <si>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</si>
  <si>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</si>
  <si>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</si>
  <si>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</si>
  <si>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</si>
  <si>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</si>
  <si>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</si>
  <si>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</si>
  <si>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</si>
  <si>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</si>
  <si>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</si>
  <si>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</si>
  <si>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</si>
  <si>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</si>
  <si>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</si>
  <si>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</si>
  <si>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</si>
  <si>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</si>
  <si>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</si>
  <si>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</si>
  <si>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</si>
  <si>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</si>
  <si>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</si>
  <si>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</si>
  <si>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</si>
  <si>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</si>
  <si>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</si>
  <si>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</si>
  <si>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</si>
  <si>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</si>
  <si>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</si>
  <si>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</si>
  <si>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</si>
  <si>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</si>
  <si>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</si>
  <si>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</si>
  <si>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</si>
  <si>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</si>
  <si>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</si>
  <si>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</si>
  <si>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</si>
  <si>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</si>
  <si>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</si>
  <si>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</si>
  <si>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</si>
  <si>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</si>
  <si>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</si>
  <si>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</si>
  <si>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</si>
  <si>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</si>
  <si>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</si>
  <si>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</si>
  <si>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</si>
  <si>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</si>
  <si>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</si>
  <si>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</si>
  <si>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</si>
  <si>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</si>
  <si>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</si>
  <si>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</si>
  <si>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</si>
  <si>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</si>
  <si>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</si>
  <si>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</si>
  <si>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</si>
  <si>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</si>
  <si>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</si>
  <si>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</si>
  <si>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</si>
  <si>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</si>
  <si>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</si>
  <si>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</si>
  <si>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</si>
  <si>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</si>
  <si>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</si>
  <si>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</si>
  <si>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</si>
  <si>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</si>
  <si>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</si>
  <si>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</si>
  <si>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</si>
  <si>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</si>
  <si>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</si>
  <si>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</si>
  <si>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</si>
  <si>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</si>
  <si>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</si>
  <si>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</si>
  <si>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</si>
  <si>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</si>
  <si>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</si>
  <si>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</si>
  <si>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</si>
  <si>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</si>
  <si>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</si>
  <si>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</si>
  <si>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</si>
  <si>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</si>
  <si>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</si>
  <si>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</si>
  <si>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</si>
  <si>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</si>
  <si>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</si>
  <si>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</si>
  <si>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</si>
  <si>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</si>
  <si>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</si>
  <si>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</si>
  <si>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</si>
  <si>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</si>
  <si>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</si>
  <si>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</si>
  <si>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</si>
  <si>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</si>
  <si>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</si>
  <si>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</si>
  <si>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</si>
  <si>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</si>
  <si>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</si>
  <si>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</si>
  <si>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</si>
  <si>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</si>
  <si>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</si>
  <si>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</si>
  <si>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</si>
  <si>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</si>
  <si>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</si>
  <si>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</si>
  <si>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</si>
  <si>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</si>
  <si>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</si>
  <si>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</si>
  <si>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</si>
  <si>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</si>
  <si>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</si>
  <si>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</si>
  <si>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</si>
  <si>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</si>
  <si>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</si>
  <si>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</si>
  <si>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</si>
  <si>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</si>
  <si>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</si>
  <si>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</si>
  <si>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</si>
  <si>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</si>
  <si>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</si>
  <si>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</si>
  <si>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</si>
  <si>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</si>
  <si>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</si>
  <si>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</si>
  <si>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</si>
  <si>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</si>
  <si>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</si>
  <si>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</si>
  <si>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</si>
  <si>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</si>
  <si>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</si>
  <si>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</si>
  <si>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</si>
  <si>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</si>
  <si>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</si>
  <si>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</si>
  <si>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</si>
  <si>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</si>
  <si>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</si>
  <si>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</si>
  <si>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</si>
  <si>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</si>
  <si>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</si>
  <si>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</si>
  <si>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</si>
  <si>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</si>
  <si>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</si>
  <si>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</si>
  <si>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</si>
  <si>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</si>
  <si>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</si>
  <si>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</si>
  <si>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</si>
  <si>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</si>
  <si>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</si>
  <si>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</si>
  <si>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</si>
  <si>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</si>
  <si>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</si>
  <si>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</si>
  <si>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</si>
  <si>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</si>
  <si>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</si>
  <si>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</si>
  <si>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</si>
  <si>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</si>
  <si>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</si>
  <si>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</si>
  <si>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</si>
  <si>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</si>
  <si>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</si>
  <si>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</si>
  <si>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</si>
  <si>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</si>
  <si>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</si>
  <si>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</si>
  <si>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</si>
  <si>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</si>
  <si>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</si>
  <si>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</si>
  <si>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</si>
  <si>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</si>
  <si>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</si>
  <si>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</si>
  <si>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</si>
  <si>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</si>
  <si>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</si>
  <si>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</si>
  <si>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</si>
  <si>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</si>
  <si>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</si>
  <si>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</si>
  <si>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</si>
  <si>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</si>
  <si>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</si>
  <si>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</si>
  <si>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</si>
  <si>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</si>
  <si>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</si>
  <si>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</si>
  <si>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</si>
  <si>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</si>
  <si>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</si>
  <si>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</si>
  <si>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</si>
  <si>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</si>
  <si>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</si>
  <si>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</si>
  <si>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</si>
  <si>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</si>
  <si>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</si>
  <si>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</si>
  <si>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</si>
  <si>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</si>
  <si>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</si>
  <si>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</si>
  <si>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</si>
  <si>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</si>
  <si>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</si>
  <si>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</si>
  <si>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</si>
  <si>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</si>
  <si>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</si>
  <si>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</si>
  <si>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</si>
  <si>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</si>
  <si>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</si>
  <si>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</si>
  <si>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</si>
  <si>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</si>
  <si>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</si>
  <si>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</si>
  <si>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</si>
  <si>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</si>
  <si>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</si>
  <si>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</si>
  <si>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</si>
  <si>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</si>
  <si>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</si>
  <si>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</si>
  <si>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</si>
  <si>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</si>
  <si>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</si>
  <si>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</si>
  <si>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</si>
  <si>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</si>
  <si>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</si>
  <si>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</si>
  <si>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</si>
  <si>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</si>
  <si>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</si>
  <si>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</si>
  <si>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</si>
  <si>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</si>
  <si>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</si>
  <si>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</si>
  <si>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</si>
  <si>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</si>
  <si>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</si>
  <si>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</si>
  <si>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</si>
  <si>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</si>
  <si>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</si>
  <si>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</si>
  <si>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</si>
  <si>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</si>
  <si>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</si>
  <si>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</si>
  <si>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</si>
  <si>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</si>
  <si>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</si>
  <si>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</si>
  <si>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</si>
  <si>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</si>
  <si>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</si>
  <si>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</si>
  <si>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</si>
  <si>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</si>
  <si>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</si>
  <si>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</si>
  <si>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</si>
  <si>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</si>
  <si>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</si>
  <si>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</si>
  <si>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</si>
  <si>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</si>
  <si>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</si>
  <si>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</si>
  <si>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</si>
  <si>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</si>
  <si>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</si>
  <si>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</si>
  <si>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</si>
  <si>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</si>
  <si>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</si>
  <si>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</si>
  <si>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</si>
  <si>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</si>
  <si>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</si>
  <si>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</si>
  <si>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</si>
  <si>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</si>
  <si>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</si>
  <si>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</si>
  <si>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</si>
  <si>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</si>
  <si>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</si>
  <si>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</si>
  <si>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</si>
  <si>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</si>
  <si>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</si>
  <si>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</si>
  <si>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</si>
  <si>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</si>
  <si>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</si>
  <si>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</si>
  <si>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</si>
  <si>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</si>
  <si>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</si>
  <si>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</si>
  <si>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</si>
  <si>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</si>
  <si>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</si>
  <si>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</si>
  <si>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</si>
  <si>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</si>
  <si>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</si>
  <si>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</si>
  <si>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</si>
  <si>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</si>
  <si>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</si>
  <si>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</si>
  <si>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</si>
  <si>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</si>
  <si>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</si>
  <si>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</si>
  <si>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</si>
  <si>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</si>
  <si>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</si>
  <si>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</si>
  <si>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</si>
  <si>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</si>
  <si>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</si>
  <si>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</si>
  <si>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</si>
  <si>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</si>
  <si>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</si>
  <si>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</si>
  <si>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</si>
  <si>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</si>
  <si>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</si>
  <si>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</si>
  <si>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</si>
  <si>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</si>
  <si>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</si>
  <si>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</si>
  <si>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</si>
  <si>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</si>
  <si>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</si>
  <si>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</si>
  <si>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</si>
  <si>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</si>
  <si>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</si>
  <si>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</si>
  <si>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</si>
  <si>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</si>
  <si>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</si>
  <si>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</si>
  <si>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</si>
  <si>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</si>
  <si>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</si>
  <si>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</si>
  <si>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</si>
  <si>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</si>
  <si>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</si>
  <si>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</si>
  <si>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</si>
  <si>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</si>
  <si>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</si>
  <si>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</si>
  <si>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</si>
  <si>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</si>
  <si>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</si>
  <si>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</si>
  <si>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</si>
  <si>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</si>
  <si>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</si>
  <si>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</si>
  <si>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</si>
  <si>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</si>
  <si>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</si>
  <si>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</si>
  <si>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</si>
  <si>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</si>
  <si>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</si>
  <si>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</si>
  <si>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</si>
  <si>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</si>
  <si>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</si>
  <si>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</si>
  <si>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</si>
  <si>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</si>
  <si>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</si>
  <si>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</si>
  <si>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</si>
  <si>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</si>
  <si>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</si>
  <si>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</si>
  <si>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</si>
  <si>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</si>
  <si>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</si>
  <si>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</si>
  <si>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</si>
  <si>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</si>
  <si>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</si>
  <si>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</si>
  <si>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</si>
  <si>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</si>
  <si>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</si>
  <si>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</si>
  <si>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</si>
  <si>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</si>
  <si>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</si>
  <si>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</si>
  <si>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</si>
  <si>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</si>
  <si>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</si>
  <si>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</si>
  <si>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</si>
  <si>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</si>
  <si>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</si>
  <si>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</si>
  <si>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</si>
  <si>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</si>
  <si>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</si>
  <si>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</si>
  <si>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</si>
  <si>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</si>
  <si>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</si>
  <si>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</si>
  <si>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</si>
  <si>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</si>
  <si>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</si>
  <si>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</si>
  <si>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</si>
  <si>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</si>
  <si>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</si>
  <si>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</si>
  <si>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</si>
  <si>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</si>
  <si>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</si>
  <si>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</si>
  <si>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</si>
  <si>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</si>
  <si>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</si>
  <si>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</si>
  <si>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</si>
  <si>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</si>
  <si>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</si>
  <si>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</si>
  <si>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</si>
  <si>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</si>
  <si>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</si>
  <si>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</si>
  <si>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</si>
  <si>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</si>
  <si>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</si>
  <si>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</si>
  <si>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</si>
  <si>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</si>
  <si>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</si>
  <si>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</si>
  <si>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</si>
  <si>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</si>
  <si>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</si>
  <si>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</si>
  <si>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</si>
  <si>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</si>
  <si>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</si>
  <si>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</si>
  <si>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</si>
  <si>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</si>
  <si>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</si>
  <si>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</si>
  <si>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</si>
  <si>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</si>
  <si>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</si>
  <si>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</si>
  <si>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</si>
  <si>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</si>
  <si>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</si>
  <si>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</si>
  <si>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</si>
  <si>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</si>
  <si>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</si>
  <si>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</si>
  <si>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</si>
  <si>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</si>
  <si>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</si>
  <si>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</si>
  <si>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</si>
  <si>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</si>
  <si>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</si>
  <si>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</si>
  <si>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</si>
  <si>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</si>
  <si>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</si>
  <si>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</si>
  <si>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</si>
  <si>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</si>
  <si>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</si>
  <si>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</si>
  <si>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</si>
  <si>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</si>
  <si>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</si>
  <si>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</si>
  <si>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</si>
  <si>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</si>
  <si>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</si>
  <si>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</si>
  <si>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</si>
  <si>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</si>
  <si>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</si>
  <si>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</si>
  <si>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</si>
  <si>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</si>
  <si>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</si>
  <si>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</si>
  <si>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</si>
  <si>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</si>
  <si>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</si>
  <si>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</si>
  <si>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</si>
  <si>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</si>
  <si>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</si>
  <si>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</si>
  <si>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</si>
  <si>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</si>
  <si>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</si>
  <si>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</si>
  <si>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</si>
  <si>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</si>
  <si>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</si>
  <si>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</si>
  <si>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</si>
  <si>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</si>
  <si>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</si>
  <si>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</si>
  <si>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</si>
  <si>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</si>
  <si>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</si>
  <si>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</si>
  <si>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</si>
  <si>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</si>
  <si>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</si>
  <si>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</si>
  <si>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</si>
  <si>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</si>
  <si>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</si>
  <si>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</si>
  <si>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</si>
  <si>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</si>
  <si>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</si>
  <si>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</si>
  <si>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</si>
  <si>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</si>
  <si>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</si>
  <si>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</si>
  <si>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</si>
  <si>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</si>
  <si>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</si>
  <si>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</si>
  <si>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</si>
  <si>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</si>
  <si>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</si>
  <si>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</si>
  <si>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</si>
  <si>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</si>
  <si>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</si>
  <si>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</si>
  <si>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</si>
  <si>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</si>
  <si>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</si>
  <si>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</si>
  <si>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</si>
  <si>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</si>
  <si>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</si>
  <si>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</si>
  <si>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</si>
  <si>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</si>
  <si>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</si>
  <si>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</si>
  <si>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</si>
  <si>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</si>
  <si>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</si>
  <si>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</si>
  <si>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</si>
  <si>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</si>
  <si>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</si>
  <si>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</si>
  <si>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</si>
  <si>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</si>
  <si>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</si>
  <si>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</si>
  <si>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</si>
  <si>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</si>
  <si>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</si>
  <si>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</si>
  <si>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</si>
  <si>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</si>
  <si>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</si>
  <si>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</si>
  <si>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</si>
  <si>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</si>
  <si>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</si>
  <si>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</si>
  <si>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</si>
  <si>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</si>
  <si>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</si>
  <si>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</si>
  <si>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</si>
  <si>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</si>
  <si>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</si>
  <si>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</si>
  <si>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</si>
  <si>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</si>
  <si>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</si>
  <si>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</si>
  <si>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</si>
  <si>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</si>
  <si>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</si>
  <si>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</si>
  <si>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</si>
  <si>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</si>
  <si>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</si>
  <si>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</si>
  <si>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</si>
  <si>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</si>
  <si>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</si>
  <si>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</si>
  <si>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</si>
  <si>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</si>
  <si>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</si>
  <si>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</si>
  <si>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</si>
  <si>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</si>
  <si>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</si>
  <si>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</si>
  <si>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</si>
  <si>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</si>
  <si>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</si>
  <si>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</si>
  <si>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</si>
  <si>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</si>
  <si>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</si>
  <si>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</si>
  <si>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</si>
  <si>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</si>
  <si>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</si>
  <si>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</si>
  <si>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</si>
  <si>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</si>
  <si>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</si>
  <si>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</si>
  <si>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</si>
  <si>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</si>
  <si>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</si>
  <si>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</si>
  <si>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</si>
  <si>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</si>
  <si>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</si>
  <si>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</si>
  <si>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</si>
  <si>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</si>
  <si>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</si>
  <si>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</si>
  <si>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</si>
  <si>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</si>
  <si>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</si>
  <si>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</si>
  <si>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</si>
  <si>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</si>
  <si>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</si>
  <si>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</si>
  <si>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</si>
  <si>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</si>
  <si>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</si>
  <si>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</si>
  <si>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</si>
  <si>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</si>
  <si>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</si>
  <si>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</si>
  <si>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</si>
  <si>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</si>
  <si>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</si>
  <si>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</si>
  <si>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</si>
  <si>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</si>
  <si>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</si>
  <si>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</si>
  <si>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</si>
  <si>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</si>
  <si>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</si>
  <si>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</si>
  <si>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</si>
  <si>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</si>
  <si>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</si>
  <si>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</si>
  <si>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</si>
  <si>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</si>
  <si>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</si>
  <si>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</si>
  <si>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</si>
  <si>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</si>
  <si>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</si>
  <si>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</si>
  <si>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</si>
  <si>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</si>
  <si>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</si>
  <si>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</si>
  <si>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</si>
  <si>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</si>
  <si>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</si>
  <si>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</si>
  <si>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</si>
  <si>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</si>
  <si>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</si>
  <si>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</si>
  <si>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</si>
  <si>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</si>
  <si>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</si>
  <si>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</si>
  <si>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</si>
  <si>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</si>
  <si>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</si>
  <si>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</si>
  <si>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</si>
  <si>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</si>
  <si>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</si>
  <si>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</si>
  <si>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</si>
  <si>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</si>
  <si>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</si>
  <si>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</si>
  <si>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</si>
  <si>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</si>
  <si>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</si>
  <si>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</si>
  <si>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</si>
  <si>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</si>
  <si>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</si>
  <si>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</si>
  <si>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</si>
  <si>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</si>
  <si>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</si>
  <si>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</si>
  <si>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</si>
  <si>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</si>
  <si>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</si>
  <si>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</si>
  <si>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</si>
  <si>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</si>
  <si>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</si>
  <si>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</si>
  <si>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</si>
  <si>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</si>
  <si>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</si>
  <si>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</si>
  <si>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</si>
  <si>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</si>
  <si>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</si>
  <si>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</si>
  <si>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</si>
  <si>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</si>
  <si>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</si>
  <si>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</si>
  <si>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</si>
  <si>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</si>
  <si>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</si>
  <si>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</si>
  <si>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</si>
  <si>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</si>
  <si>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</si>
  <si>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</si>
  <si>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</si>
  <si>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</si>
  <si>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</si>
  <si>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</si>
  <si>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</si>
  <si>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</si>
  <si>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</si>
  <si>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</si>
  <si>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</si>
  <si>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</si>
  <si>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</si>
  <si>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</si>
  <si>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</si>
  <si>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</si>
  <si>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</si>
  <si>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</si>
  <si>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</si>
  <si>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</si>
  <si>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</si>
  <si>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</si>
  <si>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</si>
  <si>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</si>
  <si>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</si>
  <si>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</si>
  <si>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</si>
  <si>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</si>
  <si>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</si>
  <si>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</si>
  <si>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</si>
  <si>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</si>
  <si>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</si>
  <si>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</si>
  <si>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</si>
  <si>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</si>
  <si>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</si>
  <si>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</si>
  <si>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</si>
  <si>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</si>
  <si>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</si>
  <si>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</si>
  <si>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</si>
  <si>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</si>
  <si>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</si>
  <si>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</si>
  <si>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</si>
  <si>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</si>
  <si>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</si>
  <si>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</si>
  <si>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</si>
  <si>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</si>
  <si>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</si>
  <si>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</si>
  <si>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</si>
  <si>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</si>
  <si>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</si>
  <si>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</si>
  <si>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</si>
  <si>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</si>
  <si>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</si>
  <si>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</si>
  <si>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</si>
  <si>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</si>
  <si>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</si>
  <si>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</si>
  <si>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</si>
  <si>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</si>
  <si>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</si>
  <si>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</si>
  <si>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</si>
  <si>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</si>
  <si>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</si>
  <si>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</si>
  <si>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</si>
  <si>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</si>
  <si>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</si>
  <si>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</si>
  <si>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</si>
  <si>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</si>
  <si>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</si>
  <si>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</si>
  <si>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</si>
  <si>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</si>
  <si>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</si>
  <si>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</si>
  <si>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</si>
  <si>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</si>
  <si>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</si>
  <si>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</si>
  <si>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</si>
  <si>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</si>
  <si>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</si>
  <si>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</si>
  <si>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</si>
  <si>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</si>
  <si>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</si>
  <si>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</si>
  <si>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</si>
  <si>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</si>
  <si>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</si>
  <si>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</si>
  <si>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</si>
  <si>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</si>
  <si>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</si>
  <si>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</si>
  <si>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</si>
  <si>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</si>
  <si>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</si>
  <si>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</si>
  <si>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</si>
  <si>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</si>
  <si>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</si>
  <si>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</si>
  <si>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</si>
  <si>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</si>
  <si>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</si>
  <si>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</si>
  <si>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</si>
  <si>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</si>
  <si>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</si>
  <si>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</si>
  <si>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</si>
  <si>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</si>
  <si>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</si>
  <si>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</si>
  <si>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</si>
  <si>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</si>
  <si>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</si>
  <si>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</si>
  <si>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</si>
  <si>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</si>
  <si>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</si>
  <si>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</si>
  <si>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</si>
  <si>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</si>
  <si>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</si>
  <si>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</si>
  <si>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</si>
  <si>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</si>
  <si>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</si>
  <si>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</si>
  <si>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</si>
  <si>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</si>
  <si>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</si>
  <si>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</si>
  <si>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</si>
  <si>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</si>
  <si>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</si>
  <si>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</si>
  <si>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</si>
  <si>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</si>
  <si>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</si>
  <si>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</si>
  <si>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</si>
  <si>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</si>
  <si>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</si>
  <si>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</si>
  <si>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</si>
  <si>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</si>
  <si>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</si>
  <si>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</si>
  <si>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</si>
  <si>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</si>
  <si>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</si>
  <si>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</si>
  <si>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</si>
  <si>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</si>
  <si>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</si>
  <si>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</si>
  <si>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</si>
  <si>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</si>
  <si>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</si>
  <si>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</si>
  <si>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</si>
  <si>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</si>
  <si>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</si>
  <si>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</si>
  <si>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</si>
  <si>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</si>
  <si>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</si>
  <si>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</si>
  <si>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</si>
  <si>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</si>
  <si>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</si>
  <si>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</si>
  <si>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</si>
  <si>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</si>
  <si>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</si>
  <si>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</si>
  <si>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</si>
  <si>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</si>
  <si>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</si>
  <si>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</si>
  <si>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</si>
  <si>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</si>
  <si>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</si>
  <si>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</si>
  <si>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</si>
  <si>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</si>
  <si>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</si>
  <si>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</si>
  <si>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</si>
  <si>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</si>
  <si>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</si>
  <si>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</si>
  <si>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</si>
  <si>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</si>
  <si>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</si>
  <si>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</si>
  <si>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</si>
  <si>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</si>
  <si>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</si>
  <si>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</si>
  <si>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</si>
  <si>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</si>
  <si>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</si>
  <si>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</si>
  <si>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</si>
  <si>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</si>
  <si>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</si>
  <si>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</si>
  <si>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</si>
  <si>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</si>
  <si>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</si>
  <si>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</si>
  <si>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</si>
  <si>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</si>
  <si>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</si>
  <si>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</si>
  <si>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</si>
  <si>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</si>
  <si>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</si>
  <si>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</si>
  <si>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</si>
  <si>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</si>
  <si>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</si>
  <si>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</si>
  <si>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</si>
  <si>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</si>
  <si>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</si>
  <si>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</si>
  <si>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</si>
  <si>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</si>
  <si>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</si>
  <si>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</si>
  <si>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</si>
  <si>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</si>
  <si>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</si>
  <si>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</si>
  <si>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</si>
  <si>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</si>
  <si>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</si>
  <si>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</si>
  <si>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</si>
  <si>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</si>
  <si>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</si>
  <si>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</si>
  <si>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</si>
  <si>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</si>
  <si>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</si>
  <si>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</si>
  <si>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</si>
  <si>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</si>
  <si>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</si>
  <si>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</si>
  <si>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</si>
  <si>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</si>
  <si>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</si>
  <si>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</si>
  <si>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</si>
  <si>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</si>
  <si>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</si>
  <si>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</si>
  <si>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</si>
  <si>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</si>
  <si>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</si>
  <si>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</si>
  <si>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</si>
  <si>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</si>
  <si>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</si>
  <si>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</si>
  <si>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</si>
  <si>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</si>
  <si>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</si>
  <si>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</si>
  <si>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</si>
  <si>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</si>
  <si>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</si>
  <si>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</si>
  <si>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</si>
  <si>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</si>
  <si>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</si>
  <si>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</si>
  <si>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</si>
  <si>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</si>
  <si>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</si>
  <si>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</si>
  <si>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</si>
  <si>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</si>
  <si>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</si>
  <si>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</si>
  <si>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</si>
  <si>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</si>
  <si>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</si>
  <si>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</si>
  <si>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</si>
  <si>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</si>
  <si>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</si>
  <si>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</si>
  <si>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</si>
  <si>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</si>
  <si>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</si>
  <si>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</si>
  <si>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</si>
  <si>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</si>
  <si>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</si>
  <si>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</si>
  <si>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</si>
  <si>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</si>
  <si>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</si>
  <si>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</si>
  <si>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</si>
  <si>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</si>
  <si>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</si>
  <si>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</si>
  <si>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</si>
  <si>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</si>
  <si>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</si>
  <si>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</si>
  <si>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</si>
  <si>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</si>
  <si>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</si>
  <si>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</si>
  <si>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</si>
  <si>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</si>
  <si>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</si>
  <si>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</si>
  <si>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</si>
  <si>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</si>
  <si>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</si>
  <si>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</si>
  <si>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</si>
  <si>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</si>
  <si>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</si>
  <si>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</si>
  <si>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</si>
  <si>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</si>
  <si>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</si>
  <si>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</si>
  <si>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</si>
  <si>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</si>
  <si>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</si>
  <si>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</si>
  <si>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</si>
  <si>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</si>
  <si>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</si>
  <si>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</si>
  <si>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</si>
  <si>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</si>
  <si>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</si>
  <si>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</si>
  <si>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</si>
  <si>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</si>
  <si>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</si>
  <si>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</si>
  <si>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</si>
  <si>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</si>
  <si>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</si>
  <si>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</si>
  <si>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</si>
  <si>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</si>
  <si>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</si>
  <si>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</si>
  <si>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</si>
  <si>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</si>
  <si>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</si>
  <si>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</si>
  <si>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</si>
  <si>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</si>
  <si>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</si>
  <si>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</si>
  <si>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</si>
  <si>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</si>
  <si>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</si>
  <si>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</si>
  <si>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</si>
  <si>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</si>
  <si>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</si>
  <si>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</si>
  <si>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</si>
  <si>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</si>
  <si>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</si>
  <si>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</si>
  <si>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</si>
  <si>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</si>
  <si>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</si>
  <si>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</si>
  <si>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</si>
  <si>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</si>
  <si>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</si>
  <si>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</si>
  <si>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</si>
  <si>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</si>
  <si>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</si>
  <si>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</si>
  <si>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</si>
  <si>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</si>
  <si>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</si>
  <si>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</si>
  <si>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</si>
  <si>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</si>
  <si>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</si>
  <si>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</si>
  <si>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</si>
  <si>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</si>
  <si>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</si>
  <si>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</si>
  <si>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</si>
  <si>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</si>
  <si>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</si>
  <si>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</si>
  <si>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</si>
  <si>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</si>
  <si>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</si>
  <si>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</si>
  <si>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</si>
  <si>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</si>
  <si>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</si>
  <si>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</si>
  <si>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</si>
  <si>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</si>
  <si>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</si>
  <si>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</si>
  <si>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</si>
  <si>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</si>
  <si>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</si>
  <si>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</si>
  <si>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</si>
  <si>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</si>
  <si>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</si>
  <si>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</si>
  <si>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</si>
  <si>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</si>
  <si>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</si>
  <si>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</si>
  <si>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</si>
  <si>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</si>
  <si>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</si>
  <si>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</si>
  <si>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</si>
  <si>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</si>
  <si>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</si>
  <si>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</si>
  <si>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</si>
  <si>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</si>
  <si>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</si>
  <si>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</si>
  <si>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</si>
  <si>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</si>
  <si>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</si>
  <si>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</si>
  <si>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</si>
  <si>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</si>
  <si>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</si>
  <si>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</si>
  <si>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</si>
  <si>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</si>
  <si>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</si>
  <si>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</si>
  <si>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</si>
  <si>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</si>
  <si>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</si>
  <si>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</si>
  <si>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</si>
  <si>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</si>
  <si>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</si>
  <si>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</si>
  <si>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</si>
  <si>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</si>
  <si>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</si>
  <si>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</si>
  <si>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</si>
  <si>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</si>
  <si>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</si>
  <si>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</si>
  <si>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</si>
  <si>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</si>
  <si>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</si>
  <si>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</si>
  <si>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</si>
  <si>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</si>
  <si>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</si>
  <si>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</si>
  <si>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</si>
  <si>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</si>
  <si>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</si>
  <si>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</si>
  <si>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</si>
  <si>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</si>
  <si>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</si>
  <si>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</si>
  <si>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</si>
  <si>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</si>
  <si>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</si>
  <si>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</si>
  <si>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</si>
  <si>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</si>
  <si>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</si>
  <si>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</si>
  <si>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</si>
  <si>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</si>
  <si>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</si>
  <si>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</si>
  <si>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</si>
  <si>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</si>
  <si>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</si>
  <si>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</si>
  <si>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</si>
  <si>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</si>
  <si>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</si>
  <si>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</si>
  <si>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</si>
  <si>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</si>
  <si>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</si>
  <si>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</si>
  <si>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</si>
  <si>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</si>
  <si>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</si>
  <si>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</si>
  <si>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</si>
  <si>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</si>
  <si>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</si>
  <si>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</si>
  <si>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</si>
  <si>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</si>
  <si>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</si>
  <si>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</si>
  <si>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</si>
  <si>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</si>
  <si>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</si>
  <si>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</si>
  <si>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</si>
  <si>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</si>
  <si>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</si>
  <si>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</si>
  <si>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</si>
  <si>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</si>
  <si>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</si>
  <si>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</si>
  <si>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</si>
  <si>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</si>
  <si>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</si>
  <si>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</si>
  <si>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</si>
  <si>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</si>
  <si>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</si>
  <si>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</si>
  <si>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</si>
  <si>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</si>
  <si>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</si>
  <si>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</si>
  <si>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</si>
  <si>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</si>
  <si>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</si>
  <si>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</si>
  <si>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</si>
  <si>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</si>
  <si>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</si>
  <si>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</si>
  <si>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</si>
  <si>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</si>
  <si>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</si>
  <si>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</si>
  <si>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</si>
  <si>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</si>
  <si>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</si>
  <si>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</si>
  <si>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</si>
  <si>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</si>
  <si>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</si>
  <si>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</si>
  <si>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</si>
  <si>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</si>
  <si>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</si>
  <si>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</si>
  <si>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</si>
  <si>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</si>
  <si>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</si>
  <si>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</si>
  <si>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</si>
  <si>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</si>
  <si>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</si>
  <si>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</si>
  <si>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</si>
  <si>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</si>
  <si>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</si>
  <si>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</si>
  <si>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</si>
  <si>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</si>
  <si>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</si>
  <si>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</si>
  <si>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</si>
  <si>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</si>
  <si>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</si>
  <si>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</si>
  <si>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</si>
  <si>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</si>
  <si>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</si>
  <si>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</si>
  <si>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</si>
  <si>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</si>
  <si>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</si>
  <si>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</si>
  <si>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</si>
  <si>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</si>
  <si>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</si>
  <si>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</si>
  <si>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</si>
  <si>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</si>
  <si>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</si>
  <si>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</si>
  <si>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</si>
  <si>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</si>
  <si>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</si>
  <si>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</si>
  <si>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</si>
  <si>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</si>
  <si>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</si>
  <si>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</si>
  <si>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</si>
  <si>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</si>
  <si>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</si>
  <si>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</si>
  <si>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</si>
  <si>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</si>
  <si>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</si>
  <si>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</si>
  <si>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</si>
  <si>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</si>
  <si>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</si>
  <si>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</si>
  <si>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</si>
  <si>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</si>
  <si>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</si>
  <si>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</si>
  <si>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</si>
  <si>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</si>
  <si>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</si>
  <si>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</si>
  <si>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</si>
  <si>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</si>
  <si>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</si>
  <si>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</si>
  <si>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</si>
  <si>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</si>
  <si>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</si>
  <si>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</si>
  <si>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</si>
  <si>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</si>
  <si>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</si>
  <si>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</si>
  <si>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</si>
  <si>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</si>
  <si>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</si>
  <si>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</si>
  <si>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</si>
  <si>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</si>
  <si>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</si>
  <si>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</si>
  <si>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</si>
  <si>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</si>
  <si>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</si>
  <si>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</si>
  <si>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</si>
  <si>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</si>
  <si>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</si>
  <si>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</si>
  <si>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</si>
  <si>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</si>
  <si>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</si>
  <si>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</si>
  <si>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</si>
  <si>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</si>
  <si>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</si>
  <si>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</si>
  <si>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</si>
  <si>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</si>
  <si>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</si>
  <si>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</si>
  <si>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</si>
  <si>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</si>
  <si>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</si>
  <si>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</si>
  <si>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</si>
  <si>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</si>
  <si>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</si>
  <si>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</si>
  <si>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</si>
  <si>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</si>
  <si>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</si>
  <si>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</si>
  <si>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</si>
  <si>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</si>
  <si>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</si>
  <si>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</si>
  <si>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</si>
  <si>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</si>
  <si>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</si>
  <si>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</si>
  <si>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</si>
  <si>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</si>
  <si>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</si>
  <si>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</si>
  <si>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</si>
  <si>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</si>
  <si>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</si>
  <si>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</si>
  <si>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</si>
  <si>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</si>
  <si>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</si>
  <si>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</si>
  <si>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</si>
  <si>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</si>
  <si>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</si>
  <si>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</si>
  <si>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</si>
  <si>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</si>
  <si>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</si>
  <si>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</si>
  <si>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</si>
  <si>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</si>
  <si>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</si>
  <si>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</si>
  <si>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</si>
  <si>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</si>
  <si>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</si>
  <si>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</si>
  <si>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</si>
  <si>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</si>
  <si>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</si>
  <si>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</si>
  <si>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</si>
  <si>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</si>
  <si>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</si>
  <si>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</si>
  <si>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</si>
  <si>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</si>
  <si>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</si>
  <si>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</si>
  <si>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</si>
  <si>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</si>
  <si>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</si>
  <si>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</si>
  <si>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</si>
  <si>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</si>
  <si>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</si>
  <si>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</si>
  <si>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</si>
  <si>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</si>
  <si>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</si>
  <si>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</si>
  <si>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</si>
  <si>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</si>
  <si>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</si>
  <si>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</si>
  <si>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</si>
  <si>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</si>
  <si>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</si>
  <si>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</si>
  <si>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</si>
  <si>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</si>
  <si>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</si>
  <si>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</si>
  <si>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</si>
  <si>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</si>
  <si>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</si>
  <si>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</si>
  <si>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</si>
  <si>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</si>
  <si>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</si>
  <si>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</si>
  <si>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</si>
  <si>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</si>
  <si>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</si>
  <si>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</si>
  <si>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</si>
  <si>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</si>
  <si>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</si>
  <si>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</si>
  <si>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</si>
  <si>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</si>
  <si>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</si>
  <si>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</si>
  <si>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</si>
  <si>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</si>
  <si>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</si>
  <si>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</si>
  <si>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</si>
  <si>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</si>
  <si>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</si>
  <si>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</si>
  <si>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</si>
  <si>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</si>
  <si>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</si>
  <si>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</si>
  <si>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</si>
  <si>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</si>
  <si>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</si>
  <si>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</si>
  <si>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</si>
  <si>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</si>
  <si>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</si>
  <si>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</si>
  <si>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</si>
  <si>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</si>
  <si>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</si>
  <si>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</si>
  <si>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</si>
  <si>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</si>
  <si>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</si>
  <si>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</si>
  <si>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</si>
  <si>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</si>
  <si>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</si>
  <si>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</si>
  <si>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</si>
  <si>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</si>
  <si>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</si>
  <si>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</si>
  <si>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</si>
  <si>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</si>
  <si>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</si>
  <si>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</si>
  <si>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</si>
  <si>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</si>
  <si>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</si>
  <si>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</si>
  <si>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</si>
  <si>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</si>
  <si>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</si>
  <si>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</si>
  <si>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</si>
  <si>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</si>
  <si>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</si>
  <si>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</si>
  <si>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</si>
  <si>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</si>
  <si>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</si>
  <si>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</si>
  <si>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</si>
  <si>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</si>
  <si>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</si>
  <si>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</si>
  <si>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</si>
  <si>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</si>
  <si>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</si>
  <si>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</si>
  <si>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</si>
  <si>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</si>
  <si>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</si>
  <si>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</si>
  <si>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</si>
  <si>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</si>
  <si>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</si>
  <si>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</si>
  <si>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</si>
  <si>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</si>
  <si>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</si>
  <si>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</si>
  <si>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</si>
  <si>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</si>
  <si>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</si>
  <si>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</si>
  <si>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</si>
  <si>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</si>
  <si>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</si>
  <si>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</si>
  <si>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</si>
  <si>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</si>
  <si>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</si>
  <si>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</si>
  <si>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</si>
  <si>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</si>
  <si>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</si>
  <si>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</si>
  <si>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</si>
  <si>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</si>
  <si>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</si>
  <si>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</si>
  <si>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</si>
  <si>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</si>
  <si>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</si>
  <si>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</si>
  <si>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</si>
  <si>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</si>
  <si>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</si>
  <si>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</si>
  <si>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</si>
  <si>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</si>
  <si>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</si>
  <si>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</si>
  <si>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</si>
  <si>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</si>
  <si>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</si>
  <si>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</si>
  <si>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</si>
  <si>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</si>
  <si>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</si>
  <si>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</si>
  <si>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</si>
  <si>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</si>
  <si>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</si>
  <si>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</si>
  <si>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</si>
  <si>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</si>
  <si>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</si>
  <si>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</si>
  <si>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</si>
  <si>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</si>
  <si>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</si>
  <si>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</si>
  <si>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</si>
  <si>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</si>
  <si>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</si>
  <si>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</si>
  <si>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</si>
  <si>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</si>
  <si>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</si>
  <si>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</si>
  <si>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</si>
  <si>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</si>
  <si>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</si>
  <si>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</si>
  <si>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</si>
  <si>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</si>
  <si>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</si>
  <si>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</si>
  <si>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</si>
  <si>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</si>
  <si>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</si>
  <si>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</si>
  <si>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</si>
  <si>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</si>
  <si>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</si>
  <si>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</si>
  <si>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</si>
  <si>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</si>
  <si>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</si>
  <si>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</si>
  <si>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</si>
  <si>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</si>
  <si>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</si>
  <si>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</si>
  <si>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</si>
  <si>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</si>
  <si>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</si>
  <si>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</si>
  <si>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</si>
  <si>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</si>
  <si>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</si>
  <si>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</si>
  <si>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</si>
  <si>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</si>
  <si>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</si>
  <si>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</si>
  <si>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</si>
  <si>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</si>
  <si>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</si>
  <si>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</si>
  <si>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</si>
  <si>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</si>
  <si>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</si>
  <si>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</si>
  <si>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</si>
  <si>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</si>
  <si>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</si>
  <si>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</si>
  <si>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</si>
  <si>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</si>
  <si>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</si>
  <si>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</si>
  <si>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</si>
  <si>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</si>
  <si>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</si>
  <si>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</si>
  <si>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</si>
  <si>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</si>
  <si>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</si>
  <si>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</si>
  <si>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</si>
  <si>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</si>
  <si>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</si>
  <si>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</si>
  <si>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</si>
  <si>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</si>
  <si>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</si>
  <si>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</si>
  <si>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</si>
  <si>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</si>
  <si>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</si>
  <si>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</si>
  <si>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</si>
  <si>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</si>
  <si>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</si>
  <si>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</si>
  <si>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</si>
  <si>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</si>
  <si>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</si>
  <si>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</si>
  <si>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</si>
  <si>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</si>
  <si>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</si>
  <si>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</si>
  <si>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</si>
  <si>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</si>
  <si>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</si>
  <si>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</si>
  <si>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</si>
  <si>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</si>
  <si>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</si>
  <si>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</si>
  <si>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</si>
  <si>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</si>
  <si>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</si>
  <si>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</si>
  <si>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</si>
  <si>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</si>
  <si>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</si>
  <si>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</si>
  <si>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</si>
  <si>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</si>
  <si>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</si>
  <si>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</si>
  <si>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</si>
  <si>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</si>
  <si>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</si>
  <si>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</si>
  <si>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</si>
  <si>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</si>
  <si>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</si>
  <si>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</si>
  <si>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</si>
  <si>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</si>
  <si>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</si>
  <si>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</si>
  <si>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</si>
  <si>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</si>
  <si>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</si>
  <si>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</si>
  <si>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</si>
  <si>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</si>
  <si>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</si>
  <si>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</si>
  <si>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</si>
  <si>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</si>
  <si>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</si>
  <si>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</si>
  <si>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</si>
  <si>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</si>
  <si>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</si>
  <si>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</si>
  <si>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</si>
  <si>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</si>
  <si>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</si>
  <si>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</si>
  <si>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</si>
  <si>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</si>
  <si>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</si>
  <si>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</si>
  <si>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</si>
  <si>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</si>
  <si>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</si>
  <si>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</si>
  <si>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</si>
  <si>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</si>
  <si>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</si>
  <si>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</si>
  <si>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</si>
  <si>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</si>
  <si>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</si>
  <si>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</si>
  <si>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</si>
  <si>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</si>
  <si>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</si>
  <si>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</si>
  <si>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</si>
  <si>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</si>
  <si>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</si>
  <si>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</si>
  <si>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</si>
  <si>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</si>
  <si>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</si>
  <si>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</si>
  <si>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</si>
  <si>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</si>
  <si>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</si>
  <si>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</si>
  <si>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</si>
  <si>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</si>
  <si>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</si>
  <si>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</si>
  <si>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</si>
  <si>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</si>
  <si>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</si>
  <si>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</si>
  <si>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</si>
  <si>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</si>
  <si>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</si>
  <si>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</si>
  <si>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</si>
  <si>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</si>
  <si>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</si>
  <si>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</si>
  <si>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</si>
  <si>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</si>
  <si>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</si>
  <si>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</si>
  <si>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</si>
  <si>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</si>
  <si>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</si>
  <si>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</si>
  <si>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</si>
  <si>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</si>
  <si>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</si>
  <si>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</si>
  <si>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</si>
  <si>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</si>
  <si>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</si>
  <si>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</si>
  <si>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</si>
  <si>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</si>
  <si>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</si>
  <si>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</si>
  <si>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</si>
  <si>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</si>
  <si>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</si>
  <si>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</si>
  <si>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</si>
  <si>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</si>
  <si>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</si>
  <si>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</si>
  <si>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</si>
  <si>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</si>
  <si>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</si>
  <si>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</si>
  <si>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</si>
  <si>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</si>
  <si>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</si>
  <si>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</si>
  <si>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</si>
  <si>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</si>
  <si>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</si>
  <si>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</si>
  <si>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</si>
  <si>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</si>
  <si>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</si>
  <si>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</si>
  <si>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</si>
  <si>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</si>
  <si>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</si>
  <si>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</si>
  <si>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</si>
  <si>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</si>
  <si>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</si>
  <si>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</si>
  <si>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</si>
  <si>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</si>
  <si>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</si>
  <si>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</si>
  <si>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</si>
  <si>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</si>
  <si>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</si>
  <si>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</si>
  <si>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</si>
  <si>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</si>
  <si>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</si>
  <si>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</si>
  <si>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</si>
  <si>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</si>
  <si>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</si>
  <si>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</si>
  <si>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</si>
  <si>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</si>
  <si>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</si>
  <si>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</si>
  <si>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</si>
  <si>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</si>
  <si>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</si>
  <si>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</si>
  <si>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</si>
  <si>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</si>
  <si>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</si>
  <si>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</si>
  <si>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</si>
  <si>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</si>
  <si>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</si>
  <si>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</si>
  <si>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</si>
  <si>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</si>
  <si>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</si>
  <si>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</si>
  <si>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</si>
  <si>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</si>
  <si>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</si>
  <si>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</si>
  <si>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</si>
  <si>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</si>
  <si>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</si>
  <si>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</si>
  <si>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</si>
  <si>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</si>
  <si>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</si>
  <si>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</si>
  <si>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</si>
  <si>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</si>
  <si>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</si>
  <si>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</si>
  <si>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</si>
  <si>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</si>
  <si>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</si>
  <si>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</si>
  <si>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</si>
  <si>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</si>
  <si>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</si>
  <si>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</si>
  <si>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</si>
  <si>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</si>
  <si>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</si>
  <si>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</si>
  <si>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</si>
  <si>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</si>
  <si>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</si>
  <si>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</si>
  <si>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</si>
  <si>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</si>
  <si>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</si>
  <si>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</si>
  <si>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</si>
  <si>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</si>
  <si>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</si>
  <si>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</si>
  <si>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</si>
  <si>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</si>
  <si>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</si>
  <si>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</si>
  <si>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</si>
  <si>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</si>
  <si>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</si>
  <si>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</si>
  <si>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</si>
  <si>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</si>
  <si>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</si>
  <si>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</si>
  <si>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</si>
  <si>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</si>
  <si>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</si>
  <si>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</si>
  <si>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</si>
  <si>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</si>
  <si>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</si>
  <si>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</si>
  <si>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</si>
  <si>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</si>
  <si>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</si>
  <si>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</si>
  <si>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</si>
  <si>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</si>
  <si>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</si>
  <si>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</si>
  <si>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</si>
  <si>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</si>
  <si>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</si>
  <si>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</si>
  <si>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</si>
  <si>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</si>
  <si>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</si>
  <si>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</si>
  <si>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</si>
  <si>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</si>
  <si>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</si>
  <si>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</si>
  <si>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</si>
  <si>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</si>
  <si>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</si>
  <si>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</si>
  <si>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</si>
  <si>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</si>
  <si>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</si>
  <si>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</si>
  <si>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</si>
  <si>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</si>
  <si>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</si>
  <si>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</si>
  <si>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</si>
  <si>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</si>
  <si>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</si>
  <si>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</si>
  <si>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</si>
  <si>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</si>
  <si>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</si>
  <si>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</si>
  <si>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</si>
  <si>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</si>
  <si>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</si>
  <si>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</si>
  <si>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</si>
  <si>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</si>
  <si>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</si>
  <si>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</si>
  <si>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</si>
  <si>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</si>
  <si>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</si>
  <si>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</si>
  <si>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</si>
  <si>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</si>
  <si>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</si>
  <si>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</si>
  <si>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</si>
  <si>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</si>
  <si>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</si>
  <si>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</si>
  <si>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</si>
  <si>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</si>
  <si>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</si>
  <si>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</si>
  <si>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</si>
  <si>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</si>
  <si>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</si>
  <si>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</si>
  <si>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</si>
  <si>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</si>
  <si>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</si>
  <si>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</si>
  <si>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</si>
  <si>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</si>
  <si>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</si>
  <si>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</si>
  <si>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</si>
  <si>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</si>
  <si>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</si>
  <si>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</si>
  <si>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</si>
  <si>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</si>
  <si>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</si>
  <si>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</si>
  <si>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</si>
  <si>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</si>
  <si>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</si>
  <si>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</si>
  <si>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</si>
  <si>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</si>
  <si>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</si>
  <si>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</si>
  <si>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</si>
  <si>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</si>
  <si>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</si>
  <si>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</si>
  <si>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</si>
  <si>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</si>
  <si>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</si>
  <si>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</si>
  <si>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</si>
  <si>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</si>
  <si>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</si>
  <si>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</si>
  <si>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</si>
  <si>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</si>
  <si>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</si>
  <si>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</si>
  <si>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</si>
  <si>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</si>
  <si>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</si>
  <si>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</si>
  <si>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</si>
  <si>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</si>
  <si>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</si>
  <si>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</si>
  <si>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</si>
  <si>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</si>
  <si>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</si>
  <si>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</si>
  <si>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</si>
  <si>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</si>
  <si>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</si>
  <si>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</si>
  <si>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</si>
  <si>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</si>
  <si>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</si>
  <si>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</si>
  <si>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</si>
  <si>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</si>
  <si>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</si>
  <si>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</si>
  <si>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</si>
  <si>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</si>
  <si>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</si>
  <si>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</si>
  <si>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</si>
  <si>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</si>
  <si>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</si>
  <si>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</si>
  <si>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</si>
  <si>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</si>
  <si>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</si>
  <si>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</si>
  <si>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</si>
  <si>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</si>
  <si>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</si>
  <si>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</si>
  <si>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</si>
  <si>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</si>
  <si>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</si>
  <si>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</si>
  <si>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</si>
  <si>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</si>
  <si>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</si>
  <si>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</si>
  <si>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</si>
  <si>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</si>
  <si>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</si>
  <si>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</si>
  <si>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</si>
  <si>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</si>
  <si>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</si>
  <si>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</si>
  <si>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</si>
  <si>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</si>
  <si>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</si>
  <si>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</si>
  <si>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</si>
  <si>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</si>
  <si>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</si>
  <si>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</si>
  <si>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</si>
  <si>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</si>
  <si>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</si>
  <si>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</si>
  <si>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</si>
  <si>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</si>
  <si>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</si>
  <si>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</si>
  <si>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</si>
  <si>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</si>
  <si>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</si>
  <si>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</si>
  <si>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</si>
  <si>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</si>
  <si>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</si>
  <si>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</si>
  <si>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</si>
  <si>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</si>
  <si>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</si>
  <si>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</si>
  <si>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</si>
  <si>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</si>
  <si>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</si>
  <si>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</si>
  <si>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</si>
  <si>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</si>
  <si>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</si>
  <si>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</si>
  <si>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</si>
  <si>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</si>
  <si>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</si>
  <si>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</si>
  <si>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</si>
  <si>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</si>
  <si>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</si>
  <si>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</si>
  <si>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</si>
  <si>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</si>
  <si>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</si>
  <si>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</si>
  <si>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</si>
  <si>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</si>
  <si>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</si>
  <si>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</si>
  <si>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</si>
  <si>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</si>
  <si>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</si>
  <si>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</si>
  <si>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</si>
  <si>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</si>
  <si>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</si>
  <si>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</si>
  <si>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</si>
  <si>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</si>
  <si>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</si>
  <si>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</si>
  <si>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</si>
  <si>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</si>
  <si>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</si>
  <si>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</si>
  <si>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</si>
  <si>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</si>
  <si>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</si>
  <si>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</si>
  <si>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</si>
  <si>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</si>
  <si>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</si>
  <si>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</si>
  <si>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</si>
  <si>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</si>
  <si>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</si>
  <si>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</si>
  <si>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</si>
  <si>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</si>
  <si>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</si>
  <si>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</si>
  <si>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</si>
  <si>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</si>
  <si>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</si>
  <si>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</si>
  <si>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</si>
  <si>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</si>
  <si>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</si>
  <si>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</si>
  <si>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</si>
  <si>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</si>
  <si>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</si>
  <si>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</si>
  <si>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</si>
  <si>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</si>
  <si>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</si>
  <si>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</si>
  <si>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</si>
  <si>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</si>
  <si>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</si>
  <si>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</si>
  <si>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</si>
  <si>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</si>
  <si>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</si>
  <si>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</si>
  <si>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</si>
  <si>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</si>
  <si>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</si>
  <si>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</si>
  <si>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</si>
  <si>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</si>
  <si>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</si>
  <si>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</si>
  <si>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</si>
  <si>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</si>
  <si>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</si>
  <si>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</si>
  <si>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</si>
  <si>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</si>
  <si>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</si>
  <si>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</si>
  <si>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</si>
  <si>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</si>
  <si>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</si>
  <si>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</si>
  <si>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</si>
  <si>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</si>
  <si>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</si>
  <si>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</si>
  <si>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</si>
  <si>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</si>
  <si>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</si>
  <si>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</si>
  <si>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</si>
  <si>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</si>
  <si>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</si>
  <si>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</si>
  <si>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</si>
  <si>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</si>
  <si>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</si>
  <si>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</si>
  <si>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</si>
  <si>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</si>
  <si>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</si>
  <si>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</si>
  <si>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</si>
  <si>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</si>
  <si>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</si>
  <si>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</si>
  <si>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</si>
  <si>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</si>
  <si>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</si>
  <si>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</si>
  <si>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</si>
  <si>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</si>
  <si>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</si>
  <si>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</si>
  <si>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</si>
  <si>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</si>
  <si>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</si>
  <si>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</si>
  <si>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</si>
  <si>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</si>
  <si>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</si>
  <si>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</si>
  <si>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</si>
  <si>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</si>
  <si>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</si>
  <si>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</si>
  <si>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</si>
  <si>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</si>
  <si>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</si>
  <si>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</si>
  <si>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</si>
  <si>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</si>
  <si>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</si>
  <si>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</si>
  <si>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</si>
  <si>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</si>
  <si>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</si>
  <si>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</si>
  <si>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</si>
  <si>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</si>
  <si>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</si>
  <si>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</si>
  <si>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</si>
  <si>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</si>
  <si>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</si>
  <si>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</si>
  <si>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</si>
  <si>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</si>
  <si>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</si>
  <si>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</si>
  <si>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</si>
  <si>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</si>
  <si>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</si>
  <si>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</si>
  <si>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</si>
  <si>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</si>
  <si>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</si>
  <si>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</si>
  <si>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</si>
  <si>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</si>
  <si>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</si>
  <si>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</si>
  <si>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</si>
  <si>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</si>
  <si>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</si>
  <si>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</si>
  <si>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</si>
  <si>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</si>
  <si>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</si>
  <si>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</si>
  <si>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</si>
  <si>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</si>
  <si>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</si>
  <si>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</si>
  <si>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</si>
  <si>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</si>
  <si>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</si>
  <si>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</si>
  <si>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</si>
  <si>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</si>
  <si>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</si>
  <si>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</si>
  <si>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</si>
  <si>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</si>
  <si>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</si>
  <si>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</si>
  <si>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</si>
  <si>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</si>
  <si>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</si>
  <si>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</si>
  <si>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</si>
  <si>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</si>
  <si>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</si>
  <si>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</si>
  <si>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</si>
  <si>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</si>
  <si>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</si>
  <si>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</si>
  <si>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</si>
  <si>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</si>
  <si>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</si>
  <si>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</si>
  <si>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</si>
  <si>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</si>
  <si>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</si>
  <si>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</si>
  <si>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</si>
  <si>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</si>
  <si>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</si>
  <si>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</si>
  <si>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</si>
  <si>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</si>
  <si>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</si>
  <si>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</si>
  <si>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</si>
  <si>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</si>
  <si>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</si>
  <si>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</si>
  <si>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</si>
  <si>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</si>
  <si>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</si>
  <si>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</si>
  <si>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</si>
  <si>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</si>
  <si>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</si>
  <si>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</si>
  <si>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</si>
  <si>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</si>
  <si>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</si>
  <si>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</si>
  <si>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</si>
  <si>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</si>
  <si>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</si>
  <si>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</si>
  <si>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</si>
  <si>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</si>
  <si>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</si>
  <si>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</si>
  <si>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</si>
  <si>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</si>
  <si>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</si>
  <si>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</si>
  <si>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</si>
  <si>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</si>
  <si>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</si>
  <si>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</si>
  <si>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</si>
  <si>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</si>
  <si>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</si>
  <si>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</si>
  <si>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</si>
  <si>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</si>
  <si>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</si>
  <si>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</si>
  <si>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</si>
  <si>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</si>
  <si>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</si>
  <si>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</si>
  <si>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</si>
  <si>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</si>
  <si>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</si>
  <si>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</si>
  <si>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</si>
  <si>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</si>
  <si>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</si>
  <si>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</si>
  <si>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</si>
  <si>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</si>
  <si>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</si>
  <si>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</si>
  <si>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</si>
  <si>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</si>
  <si>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</si>
  <si>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</si>
  <si>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</si>
  <si>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</si>
  <si>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</si>
  <si>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</si>
  <si>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</si>
  <si>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</si>
  <si>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</si>
  <si>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</si>
  <si>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</si>
  <si>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</si>
  <si>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</si>
  <si>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</si>
  <si>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</si>
  <si>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</si>
  <si>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</si>
  <si>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</si>
  <si>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</si>
  <si>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</si>
  <si>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</si>
  <si>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</si>
  <si>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</si>
  <si>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</si>
  <si>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</si>
  <si>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</si>
  <si>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</si>
  <si>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</si>
  <si>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</si>
  <si>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</si>
  <si>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</si>
  <si>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</si>
  <si>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</si>
  <si>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</si>
  <si>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</si>
  <si>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</si>
  <si>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</si>
  <si>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</si>
  <si>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</si>
  <si>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</si>
  <si>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</si>
  <si>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</si>
  <si>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</si>
  <si>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</si>
  <si>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</si>
  <si>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</si>
  <si>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</si>
  <si>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</si>
  <si>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</si>
  <si>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</si>
  <si>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</si>
  <si>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</si>
  <si>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</si>
  <si>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</si>
  <si>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</si>
  <si>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</si>
  <si>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</si>
  <si>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</si>
  <si>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</si>
  <si>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</si>
  <si>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</si>
  <si>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</si>
  <si>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</si>
  <si>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</si>
  <si>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</si>
  <si>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</si>
  <si>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</si>
  <si>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</si>
  <si>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</si>
  <si>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</si>
  <si>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</si>
  <si>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</si>
  <si>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</si>
  <si>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</si>
  <si>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</si>
  <si>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</si>
  <si>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</si>
  <si>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</si>
  <si>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</si>
  <si>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</si>
  <si>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</si>
  <si>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</si>
  <si>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</si>
  <si>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</si>
  <si>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</si>
  <si>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</si>
  <si>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</si>
  <si>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</si>
  <si>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</si>
  <si>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</si>
  <si>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</si>
  <si>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</si>
  <si>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</si>
  <si>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</si>
  <si>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</si>
  <si>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</si>
  <si>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</si>
  <si>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</si>
  <si>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</si>
  <si>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</si>
  <si>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</si>
  <si>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</si>
  <si>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</si>
  <si>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</si>
  <si>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</si>
  <si>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</si>
  <si>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</si>
  <si>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</si>
  <si>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</si>
  <si>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</si>
  <si>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</si>
  <si>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</si>
  <si>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</si>
  <si>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</si>
  <si>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</si>
  <si>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</si>
  <si>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</si>
  <si>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</si>
  <si>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</si>
  <si>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</si>
  <si>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</si>
  <si>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</si>
  <si>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</si>
  <si>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</si>
  <si>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</si>
  <si>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</si>
  <si>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</si>
  <si>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</si>
  <si>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</si>
  <si>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</si>
  <si>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</si>
  <si>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</si>
  <si>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</si>
  <si>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</si>
  <si>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</si>
  <si>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</si>
  <si>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</si>
  <si>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</si>
  <si>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</si>
  <si>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</si>
  <si>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</si>
  <si>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</si>
  <si>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</si>
  <si>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</si>
  <si>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</si>
  <si>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</si>
  <si>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</si>
  <si>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</si>
  <si>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</si>
  <si>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</si>
  <si>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</si>
  <si>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</si>
  <si>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</si>
  <si>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</si>
  <si>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</si>
  <si>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</si>
  <si>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</si>
  <si>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</si>
  <si>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</si>
  <si>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</si>
  <si>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</si>
  <si>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</si>
  <si>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</si>
  <si>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</si>
  <si>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</si>
  <si>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</si>
  <si>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</si>
  <si>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</si>
  <si>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</si>
  <si>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</si>
  <si>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</si>
  <si>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</si>
  <si>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</si>
  <si>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</si>
  <si>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</si>
  <si>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</si>
  <si>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</si>
  <si>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</si>
  <si>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</si>
  <si>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</si>
  <si>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</si>
  <si>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</si>
  <si>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</si>
  <si>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</si>
  <si>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</si>
  <si>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</si>
  <si>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</si>
  <si>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</si>
  <si>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</si>
  <si>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</si>
  <si>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</si>
  <si>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</si>
  <si>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</si>
  <si>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</si>
  <si>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</si>
  <si>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</si>
  <si>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</si>
  <si>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</si>
  <si>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</si>
  <si>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</si>
  <si>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</si>
  <si>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</si>
  <si>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</si>
  <si>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</si>
  <si>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</si>
  <si>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</si>
  <si>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</si>
  <si>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</si>
  <si>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</si>
  <si>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</si>
  <si>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</si>
  <si>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</si>
  <si>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</si>
  <si>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</si>
  <si>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</si>
  <si>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</si>
  <si>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</si>
  <si>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</si>
  <si>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</si>
  <si>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</si>
  <si>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</si>
  <si>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</si>
  <si>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</si>
  <si>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</si>
  <si>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</si>
  <si>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</si>
  <si>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</si>
  <si>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</si>
  <si>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</si>
  <si>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</si>
  <si>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</si>
  <si>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</si>
  <si>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</si>
  <si>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</si>
  <si>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</si>
  <si>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</si>
  <si>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</si>
  <si>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</si>
  <si>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</si>
  <si>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</si>
  <si>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</si>
  <si>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</si>
  <si>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</si>
  <si>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</si>
  <si>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</si>
  <si>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</si>
  <si>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</si>
  <si>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</si>
  <si>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</si>
  <si>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</si>
  <si>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</si>
  <si>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</si>
  <si>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</si>
  <si>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</si>
  <si>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</si>
  <si>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</si>
  <si>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</si>
  <si>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</si>
  <si>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</si>
  <si>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</si>
  <si>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</si>
  <si>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</si>
  <si>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</si>
  <si>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</si>
  <si>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</si>
  <si>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</si>
  <si>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</si>
  <si>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</si>
  <si>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</si>
  <si>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</si>
  <si>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</si>
  <si>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</si>
  <si>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</si>
  <si>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</si>
  <si>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</si>
  <si>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</si>
  <si>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</si>
  <si>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</si>
  <si>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</si>
  <si>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</si>
  <si>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</si>
  <si>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</si>
  <si>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</si>
  <si>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</si>
  <si>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</si>
  <si>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</si>
  <si>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</si>
  <si>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</si>
  <si>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</si>
  <si>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</si>
  <si>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</si>
  <si>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</si>
  <si>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</si>
  <si>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</si>
  <si>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</si>
  <si>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</si>
  <si>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</si>
  <si>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</si>
  <si>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</si>
  <si>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</si>
  <si>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</si>
  <si>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</si>
  <si>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</si>
  <si>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</si>
  <si>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</si>
  <si>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</si>
  <si>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</si>
  <si>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</si>
  <si>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</si>
  <si>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</si>
  <si>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</si>
  <si>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</si>
  <si>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</si>
  <si>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</si>
  <si>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</si>
  <si>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</si>
  <si>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</si>
  <si>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</si>
  <si>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</si>
  <si>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</si>
  <si>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</si>
  <si>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</si>
  <si>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</si>
  <si>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</si>
  <si>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</si>
  <si>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</si>
  <si>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</si>
  <si>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</si>
  <si>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</si>
  <si>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</si>
  <si>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</si>
  <si>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</si>
  <si>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</si>
  <si>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</si>
  <si>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</si>
  <si>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</si>
  <si>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</si>
  <si>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</si>
  <si>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</si>
  <si>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</si>
  <si>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</si>
  <si>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</si>
  <si>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</si>
  <si>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</si>
  <si>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</si>
  <si>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</si>
  <si>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</si>
  <si>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</si>
  <si>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</si>
  <si>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</si>
  <si>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</si>
  <si>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</si>
  <si>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</si>
  <si>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</si>
  <si>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</si>
  <si>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</si>
  <si>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</si>
  <si>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</si>
  <si>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</si>
  <si>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</si>
  <si>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</si>
  <si>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</si>
  <si>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</si>
  <si>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</si>
  <si>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</si>
  <si>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</si>
  <si>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</si>
  <si>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</si>
  <si>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</si>
  <si>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</si>
  <si>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</si>
  <si>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</si>
  <si>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</si>
  <si>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</si>
  <si>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</si>
  <si>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</si>
  <si>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</si>
  <si>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</si>
  <si>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</si>
  <si>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</si>
  <si>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</si>
  <si>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</si>
  <si>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</si>
  <si>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</si>
  <si>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</si>
  <si>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</si>
  <si>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</si>
  <si>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</si>
  <si>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</si>
  <si>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</si>
  <si>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</si>
  <si>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</si>
  <si>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</si>
  <si>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</si>
  <si>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</si>
  <si>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</si>
  <si>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</si>
  <si>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</si>
  <si>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</si>
  <si>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</si>
  <si>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</si>
  <si>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</si>
  <si>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</si>
  <si>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</si>
  <si>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</si>
  <si>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</si>
  <si>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</si>
  <si>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</si>
  <si>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</si>
  <si>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</si>
  <si>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</si>
  <si>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</si>
  <si>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</si>
  <si>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</si>
  <si>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</si>
  <si>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</si>
  <si>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</si>
  <si>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</si>
  <si>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</si>
  <si>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</si>
  <si>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</si>
  <si>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</si>
  <si>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</si>
  <si>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</si>
  <si>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</si>
  <si>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</si>
  <si>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</si>
  <si>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</si>
  <si>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</si>
  <si>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</si>
  <si>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</si>
  <si>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</si>
  <si>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</si>
  <si>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</si>
  <si>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</si>
  <si>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</si>
  <si>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</si>
  <si>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</si>
  <si>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</si>
  <si>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</si>
  <si>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</si>
  <si>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</si>
  <si>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</si>
  <si>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</si>
  <si>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</si>
  <si>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</si>
  <si>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</si>
  <si>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</si>
  <si>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</si>
  <si>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</si>
  <si>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</si>
  <si>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</si>
  <si>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</si>
  <si>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</si>
  <si>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</si>
  <si>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</si>
  <si>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</si>
  <si>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</si>
  <si>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</si>
  <si>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</si>
  <si>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</si>
  <si>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</si>
  <si>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</si>
  <si>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</si>
  <si>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</si>
  <si>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</si>
  <si>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</si>
  <si>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</si>
  <si>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</si>
  <si>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</si>
  <si>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</si>
  <si>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</si>
  <si>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</si>
  <si>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</si>
  <si>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</si>
  <si>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</si>
  <si>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</si>
  <si>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</si>
  <si>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</si>
  <si>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</si>
  <si>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</si>
  <si>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</si>
  <si>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</si>
  <si>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</si>
  <si>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</si>
  <si>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</si>
  <si>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</si>
  <si>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</si>
  <si>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</si>
  <si>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</si>
  <si>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</si>
  <si>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</si>
  <si>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</si>
  <si>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</si>
  <si>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</si>
  <si>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</si>
  <si>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</si>
  <si>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</si>
  <si>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</si>
  <si>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</si>
  <si>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</si>
  <si>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</si>
  <si>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</si>
  <si>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</si>
  <si>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</si>
  <si>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</si>
  <si>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</si>
  <si>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</si>
  <si>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</si>
  <si>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</si>
  <si>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</si>
  <si>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</si>
  <si>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</si>
  <si>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</si>
  <si>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</si>
  <si>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</si>
  <si>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</si>
  <si>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</si>
  <si>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</si>
  <si>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</si>
  <si>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</si>
  <si>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</si>
  <si>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</si>
  <si>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</si>
  <si>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</si>
  <si>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</si>
  <si>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</si>
  <si>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</si>
  <si>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</si>
  <si>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</si>
  <si>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</si>
  <si>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</si>
  <si>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</si>
  <si>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</si>
  <si>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</si>
  <si>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</si>
  <si>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</si>
  <si>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</si>
  <si>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</si>
  <si>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</si>
  <si>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</si>
  <si>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</si>
  <si>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</si>
  <si>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</si>
  <si>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</si>
  <si>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</si>
  <si>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</si>
  <si>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</si>
  <si>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</si>
  <si>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</si>
  <si>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</si>
  <si>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</si>
  <si>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</si>
  <si>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</si>
  <si>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</si>
  <si>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</si>
  <si>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</si>
  <si>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</si>
  <si>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</si>
  <si>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</si>
  <si>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</si>
  <si>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</si>
  <si>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</si>
  <si>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</si>
  <si>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</si>
  <si>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</si>
  <si>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</si>
  <si>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</si>
  <si>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</si>
  <si>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</si>
  <si>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</si>
  <si>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</si>
  <si>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</si>
  <si>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</si>
  <si>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</si>
  <si>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</si>
  <si>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</si>
  <si>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</si>
  <si>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</si>
  <si>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</si>
  <si>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</si>
  <si>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</si>
  <si>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</si>
  <si>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</si>
  <si>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</si>
  <si>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</si>
  <si>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</si>
  <si>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</si>
  <si>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</si>
  <si>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</si>
  <si>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</si>
  <si>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</si>
  <si>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</si>
  <si>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</si>
  <si>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</si>
  <si>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</si>
  <si>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</si>
  <si>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</si>
  <si>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</si>
  <si>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</si>
  <si>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</si>
  <si>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</si>
  <si>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</si>
  <si>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</si>
  <si>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</si>
  <si>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</si>
  <si>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</si>
  <si>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</si>
  <si>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</si>
  <si>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</si>
  <si>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</si>
  <si>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</si>
  <si>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</si>
  <si>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</si>
  <si>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</si>
  <si>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</si>
  <si>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</si>
  <si>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</si>
  <si>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</si>
  <si>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</si>
  <si>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</si>
  <si>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</si>
  <si>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</si>
  <si>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</si>
  <si>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</si>
  <si>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</si>
  <si>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</si>
  <si>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</si>
  <si>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</si>
  <si>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</si>
  <si>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</si>
  <si>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</si>
  <si>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</si>
  <si>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</si>
  <si>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</si>
  <si>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</si>
  <si>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</si>
  <si>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</si>
  <si>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</si>
  <si>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</si>
  <si>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</si>
  <si>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</si>
  <si>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</si>
  <si>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</si>
  <si>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</si>
  <si>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</si>
  <si>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</si>
  <si>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</si>
  <si>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</si>
  <si>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</si>
  <si>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</si>
  <si>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</si>
  <si>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</si>
  <si>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</si>
  <si>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</si>
  <si>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</si>
  <si>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</si>
  <si>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</si>
  <si>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</si>
  <si>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</si>
  <si>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</si>
  <si>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</si>
  <si>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</si>
  <si>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</si>
  <si>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</si>
  <si>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</si>
  <si>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</si>
  <si>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</si>
  <si>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</si>
  <si>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</si>
  <si>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</si>
  <si>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</si>
  <si>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</si>
  <si>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</si>
  <si>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</si>
  <si>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</si>
  <si>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</si>
  <si>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</si>
  <si>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</si>
  <si>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</si>
  <si>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</si>
  <si>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</si>
  <si>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</si>
  <si>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</si>
  <si>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</si>
  <si>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</si>
  <si>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</si>
  <si>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</si>
  <si>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</si>
  <si>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</si>
  <si>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</si>
  <si>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</si>
  <si>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</si>
  <si>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</si>
  <si>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</si>
  <si>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</si>
  <si>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</si>
  <si>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</si>
  <si>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</si>
  <si>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</si>
  <si>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</si>
  <si>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</si>
  <si>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</si>
  <si>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</si>
  <si>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</si>
  <si>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</si>
  <si>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</si>
  <si>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</si>
  <si>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</si>
  <si>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</si>
  <si>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</si>
  <si>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</si>
  <si>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</si>
  <si>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</si>
  <si>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</si>
  <si>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</si>
  <si>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</si>
  <si>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</si>
  <si>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</si>
  <si>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</si>
  <si>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</si>
  <si>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</si>
  <si>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</si>
  <si>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</si>
  <si>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</si>
  <si>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</si>
  <si>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</si>
  <si>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</si>
  <si>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</si>
  <si>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</si>
  <si>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</si>
  <si>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</si>
  <si>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</si>
  <si>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</si>
  <si>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</si>
  <si>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</si>
  <si>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</si>
  <si>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</si>
  <si>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</si>
  <si>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</si>
  <si>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</si>
  <si>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</si>
  <si>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</si>
  <si>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</si>
  <si>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</si>
  <si>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</si>
  <si>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</si>
  <si>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</si>
  <si>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</si>
  <si>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</si>
  <si>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</si>
  <si>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</si>
  <si>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</si>
  <si>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</si>
  <si>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</si>
  <si>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</si>
  <si>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</si>
  <si>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</si>
  <si>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</si>
  <si>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</si>
  <si>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</si>
  <si>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</si>
  <si>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</si>
  <si>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</si>
  <si>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</si>
  <si>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</si>
  <si>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</si>
  <si>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</si>
  <si>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</si>
  <si>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</si>
  <si>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</si>
  <si>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</si>
  <si>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</si>
  <si>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</si>
  <si>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</si>
  <si>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</si>
  <si>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</si>
  <si>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</si>
  <si>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</si>
  <si>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</si>
  <si>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</si>
  <si>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</si>
  <si>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</si>
  <si>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</si>
  <si>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</si>
  <si>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</si>
  <si>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</si>
  <si>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</si>
  <si>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</si>
  <si>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</si>
  <si>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</si>
  <si>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</si>
  <si>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</si>
  <si>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</si>
  <si>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</si>
  <si>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</si>
  <si>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</si>
  <si>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</si>
  <si>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</si>
  <si>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</si>
  <si>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</si>
  <si>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</si>
  <si>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</si>
  <si>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</si>
  <si>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</si>
  <si>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</si>
  <si>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</si>
  <si>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</si>
  <si>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</si>
  <si>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</si>
  <si>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</si>
  <si>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</si>
  <si>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</si>
  <si>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</si>
  <si>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</si>
  <si>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</si>
  <si>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</si>
  <si>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</si>
  <si>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</si>
  <si>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</si>
  <si>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</si>
  <si>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</si>
  <si>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</si>
  <si>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</si>
  <si>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</si>
  <si>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</si>
  <si>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</si>
  <si>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</si>
  <si>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</si>
  <si>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</si>
  <si>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</si>
  <si>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</si>
  <si>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</si>
  <si>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</si>
  <si>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</si>
  <si>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</si>
  <si>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</si>
  <si>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</si>
  <si>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</si>
  <si>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</si>
  <si>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</si>
  <si>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</si>
  <si>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</si>
  <si>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</si>
  <si>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</si>
  <si>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</si>
  <si>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</si>
  <si>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</si>
  <si>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</si>
  <si>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</si>
  <si>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</si>
  <si>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</si>
  <si>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</si>
  <si>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</si>
  <si>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</si>
  <si>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</si>
  <si>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</si>
  <si>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</si>
  <si>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</si>
  <si>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</si>
  <si>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</si>
  <si>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</si>
  <si>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</si>
  <si>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</si>
  <si>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</si>
  <si>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</si>
  <si>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</si>
  <si>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</si>
  <si>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</si>
  <si>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</si>
  <si>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</si>
  <si>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</si>
  <si>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</si>
  <si>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</si>
  <si>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</si>
  <si>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</si>
  <si>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</si>
  <si>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</si>
  <si>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</si>
  <si>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</si>
  <si>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</si>
  <si>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</si>
  <si>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</si>
  <si>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</si>
  <si>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</si>
  <si>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</si>
  <si>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</si>
  <si>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</si>
  <si>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</si>
  <si>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</si>
  <si>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</si>
  <si>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</si>
  <si>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</si>
  <si>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</si>
  <si>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</si>
  <si>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</si>
  <si>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</si>
  <si>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</si>
  <si>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</si>
  <si>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</si>
  <si>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</si>
  <si>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</si>
  <si>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</si>
  <si>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</si>
  <si>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</si>
  <si>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</si>
  <si>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</si>
  <si>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</si>
  <si>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</si>
  <si>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</si>
  <si>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</si>
  <si>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</si>
  <si>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</si>
  <si>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</si>
  <si>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</si>
  <si>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</si>
  <si>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</si>
  <si>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</si>
  <si>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</si>
  <si>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</si>
  <si>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</si>
  <si>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</si>
  <si>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</si>
  <si>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</si>
  <si>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</si>
  <si>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</si>
  <si>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</si>
  <si>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</si>
  <si>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</si>
  <si>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</si>
  <si>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</si>
  <si>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</si>
  <si>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</si>
  <si>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</si>
  <si>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</si>
  <si>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</si>
  <si>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</si>
  <si>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</si>
  <si>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</si>
  <si>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</si>
  <si>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</si>
  <si>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</si>
  <si>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</si>
  <si>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</si>
  <si>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</si>
  <si>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</si>
  <si>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</si>
  <si>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</si>
  <si>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</si>
  <si>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</si>
  <si>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</si>
  <si>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</si>
  <si>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</si>
  <si>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</si>
  <si>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</si>
  <si>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</si>
  <si>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</si>
  <si>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</si>
  <si>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</si>
  <si>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</si>
  <si>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</si>
  <si>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</si>
  <si>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</si>
  <si>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</si>
  <si>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</si>
  <si>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</si>
  <si>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</si>
  <si>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</si>
  <si>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</si>
  <si>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</si>
  <si>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</si>
  <si>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</si>
  <si>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</si>
  <si>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</si>
  <si>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</si>
  <si>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</si>
  <si>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</si>
  <si>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</si>
  <si>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</si>
  <si>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</si>
  <si>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</si>
  <si>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</si>
  <si>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</si>
  <si>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</si>
  <si>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</si>
  <si>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</si>
  <si>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</si>
  <si>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</si>
  <si>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</si>
  <si>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</si>
  <si>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</si>
  <si>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</si>
  <si>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</si>
  <si>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</si>
  <si>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</si>
  <si>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</si>
  <si>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</si>
  <si>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</si>
  <si>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</si>
  <si>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</si>
  <si>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</si>
  <si>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</si>
  <si>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</si>
  <si>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</si>
  <si>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</si>
  <si>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</si>
  <si>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</si>
  <si>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</si>
  <si>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</si>
  <si>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</si>
  <si>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</si>
  <si>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</si>
  <si>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</si>
  <si>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</si>
  <si>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</si>
  <si>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</si>
  <si>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</si>
  <si>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</si>
  <si>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</si>
  <si>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</si>
  <si>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</si>
  <si>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</si>
  <si>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</si>
  <si>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</si>
  <si>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</si>
  <si>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</si>
  <si>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</si>
  <si>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</si>
  <si>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</si>
  <si>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</si>
  <si>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</si>
  <si>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</si>
  <si>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</si>
  <si>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</si>
  <si>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</si>
  <si>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</si>
  <si>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</si>
  <si>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</si>
  <si>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</si>
  <si>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</si>
  <si>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</si>
  <si>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</si>
  <si>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</si>
  <si>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</si>
  <si>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</si>
  <si>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</si>
  <si>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</si>
  <si>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</si>
  <si>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</si>
  <si>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</si>
  <si>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</si>
  <si>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</si>
  <si>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</si>
  <si>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</si>
  <si>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</si>
  <si>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</si>
  <si>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</si>
  <si>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</si>
  <si>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</si>
  <si>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</si>
  <si>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</si>
  <si>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</si>
  <si>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</si>
  <si>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</si>
  <si>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</si>
  <si>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</si>
  <si>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</si>
  <si>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</si>
  <si>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</si>
  <si>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</si>
  <si>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</si>
  <si>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</si>
  <si>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</si>
  <si>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</si>
  <si>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</si>
  <si>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</si>
  <si>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</si>
  <si>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</si>
  <si>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</si>
  <si>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</si>
  <si>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</si>
  <si>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</si>
  <si>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</si>
  <si>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</si>
  <si>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</si>
  <si>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</si>
  <si>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</si>
  <si>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</si>
  <si>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</si>
  <si>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</si>
  <si>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</si>
  <si>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</si>
  <si>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</si>
  <si>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</si>
  <si>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</si>
  <si>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</si>
  <si>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</si>
  <si>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</si>
  <si>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</si>
  <si>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</si>
  <si>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</si>
  <si>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</si>
  <si>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</si>
  <si>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</si>
  <si>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</si>
  <si>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</si>
  <si>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</si>
  <si>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</si>
  <si>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</si>
  <si>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</si>
  <si>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</si>
  <si>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</si>
  <si>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</si>
  <si>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</si>
  <si>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</si>
  <si>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</si>
  <si>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</si>
  <si>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</si>
  <si>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</si>
  <si>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</si>
  <si>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</si>
  <si>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</si>
  <si>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</si>
  <si>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</si>
  <si>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</si>
  <si>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</si>
  <si>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</si>
  <si>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</si>
  <si>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</si>
  <si>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</si>
  <si>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</si>
  <si>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</si>
  <si>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</si>
  <si>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</si>
  <si>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</si>
  <si>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</si>
  <si>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</si>
  <si>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</si>
  <si>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</si>
  <si>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</si>
  <si>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</si>
  <si>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</si>
  <si>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</si>
  <si>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</si>
  <si>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</si>
  <si>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</si>
  <si>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</si>
  <si>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</si>
  <si>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</si>
  <si>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</si>
  <si>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</si>
  <si>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</si>
  <si>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</si>
  <si>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</si>
  <si>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</si>
  <si>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</si>
  <si>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</si>
  <si>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</si>
  <si>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</si>
  <si>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</si>
  <si>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</si>
  <si>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</si>
  <si>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</si>
  <si>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</si>
  <si>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</si>
  <si>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</si>
  <si>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</si>
  <si>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</si>
  <si>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</si>
  <si>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</si>
  <si>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</si>
  <si>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</si>
  <si>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</si>
  <si>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</si>
  <si>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</si>
  <si>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</si>
  <si>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</si>
  <si>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</si>
  <si>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</si>
  <si>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</si>
  <si>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</si>
  <si>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</si>
  <si>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</si>
  <si>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</si>
  <si>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</si>
  <si>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</si>
  <si>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</si>
  <si>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</si>
  <si>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</si>
  <si>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</si>
  <si>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</si>
  <si>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</si>
  <si>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</si>
  <si>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</si>
  <si>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</si>
  <si>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</si>
  <si>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</si>
  <si>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</si>
  <si>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</si>
  <si>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</si>
  <si>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</si>
  <si>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</si>
  <si>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</si>
  <si>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</si>
  <si>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</si>
  <si>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</si>
  <si>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</si>
  <si>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</si>
  <si>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</si>
  <si>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</si>
  <si>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</si>
  <si>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</si>
  <si>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</si>
  <si>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</si>
  <si>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</si>
  <si>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</si>
  <si>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</si>
  <si>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</si>
  <si>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</si>
  <si>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</si>
  <si>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</si>
  <si>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</si>
  <si>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</si>
  <si>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</si>
  <si>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</si>
  <si>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</si>
  <si>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</si>
  <si>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</si>
  <si>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</si>
  <si>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</si>
  <si>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</si>
  <si>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</si>
  <si>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</si>
  <si>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</si>
  <si>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</si>
  <si>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</si>
  <si>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</si>
  <si>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</si>
  <si>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</si>
  <si>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</si>
  <si>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</si>
  <si>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</si>
  <si>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</si>
  <si>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</si>
  <si>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</si>
  <si>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</si>
  <si>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</si>
  <si>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</si>
  <si>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</si>
  <si>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</si>
  <si>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</si>
  <si>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</si>
  <si>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</si>
  <si>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</si>
  <si>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</si>
  <si>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</si>
  <si>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</si>
  <si>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</si>
  <si>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</si>
  <si>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</si>
  <si>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</si>
  <si>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</si>
  <si>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</si>
  <si>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</si>
  <si>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</si>
  <si>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</si>
  <si>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</si>
  <si>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</si>
  <si>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</si>
  <si>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</si>
  <si>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</si>
  <si>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</si>
  <si>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</si>
  <si>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</si>
  <si>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</si>
  <si>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</si>
  <si>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</si>
  <si>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</si>
  <si>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</si>
  <si>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</si>
  <si>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</si>
  <si>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</si>
  <si>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</si>
  <si>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</si>
  <si>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</si>
  <si>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</si>
  <si>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</si>
  <si>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</si>
  <si>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</si>
  <si>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</si>
  <si>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</si>
  <si>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</si>
  <si>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</si>
  <si>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</si>
  <si>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</si>
  <si>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</si>
  <si>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</si>
  <si>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</si>
  <si>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</si>
  <si>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</si>
  <si>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</si>
  <si>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</si>
  <si>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</si>
  <si>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</si>
  <si>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</si>
  <si>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</si>
  <si>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</si>
  <si>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</si>
  <si>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</si>
  <si>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</si>
  <si>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</si>
  <si>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</si>
  <si>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</si>
  <si>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</si>
  <si>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</si>
  <si>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</si>
  <si>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</si>
  <si>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</si>
  <si>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</si>
  <si>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</si>
  <si>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</si>
  <si>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</si>
  <si>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</si>
  <si>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</si>
  <si>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</si>
  <si>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</si>
  <si>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</si>
  <si>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</si>
  <si>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</si>
  <si>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</si>
  <si>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</si>
  <si>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</si>
  <si>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</si>
  <si>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</si>
  <si>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</si>
  <si>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</si>
  <si>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</si>
  <si>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</si>
  <si>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</si>
  <si>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</si>
  <si>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</si>
  <si>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</si>
  <si>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</si>
  <si>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</si>
  <si>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</si>
  <si>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</si>
  <si>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</si>
  <si>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</si>
  <si>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</si>
  <si>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</si>
  <si>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</si>
  <si>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</si>
  <si>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</si>
  <si>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</si>
  <si>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</si>
  <si>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</si>
  <si>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</si>
  <si>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</si>
  <si>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</si>
  <si>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</si>
  <si>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</si>
  <si>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</si>
  <si>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</si>
  <si>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</si>
  <si>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</si>
  <si>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</si>
  <si>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</si>
  <si>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</si>
  <si>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</si>
  <si>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</si>
  <si>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</si>
  <si>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</si>
  <si>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</si>
  <si>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</si>
  <si>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</si>
  <si>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</si>
  <si>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</si>
  <si>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</si>
  <si>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</si>
  <si>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</si>
  <si>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</si>
  <si>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</si>
  <si>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</si>
  <si>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</si>
  <si>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</si>
  <si>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</si>
  <si>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</si>
  <si>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</si>
  <si>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</si>
  <si>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</si>
  <si>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</si>
  <si>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</si>
  <si>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</si>
  <si>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</si>
  <si>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</si>
  <si>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</si>
  <si>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</si>
  <si>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</si>
  <si>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</si>
  <si>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</si>
  <si>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</si>
  <si>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</si>
  <si>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</si>
  <si>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</si>
  <si>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</si>
  <si>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</si>
  <si>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</si>
  <si>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</si>
  <si>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</si>
  <si>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</si>
  <si>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</si>
  <si>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</si>
  <si>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</si>
  <si>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</si>
  <si>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</si>
  <si>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</si>
  <si>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</si>
  <si>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</si>
  <si>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</si>
  <si>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</si>
  <si>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</si>
  <si>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</si>
  <si>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</si>
  <si>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</si>
  <si>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</si>
  <si>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</si>
  <si>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</si>
  <si>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</si>
  <si>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</si>
  <si>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</si>
  <si>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</si>
  <si>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</si>
  <si>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</si>
  <si>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</si>
  <si>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</si>
  <si>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</si>
  <si>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</si>
  <si>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</si>
  <si>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</si>
  <si>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</si>
  <si>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</si>
  <si>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</si>
  <si>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</si>
  <si>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</si>
  <si>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</si>
  <si>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</si>
  <si>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</si>
  <si>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</si>
  <si>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</si>
  <si>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</si>
  <si>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</si>
  <si>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</si>
  <si>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</si>
  <si>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</si>
  <si>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</si>
  <si>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</si>
  <si>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</si>
  <si>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</si>
  <si>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</si>
  <si>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</si>
  <si>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</si>
  <si>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</si>
  <si>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</si>
  <si>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</si>
  <si>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</si>
  <si>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</si>
  <si>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</si>
  <si>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</si>
  <si>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</si>
  <si>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</si>
  <si>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</si>
  <si>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</si>
  <si>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</si>
  <si>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</si>
  <si>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</si>
  <si>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</si>
  <si>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</si>
  <si>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</si>
  <si>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</si>
  <si>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</si>
  <si>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</si>
  <si>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</si>
  <si>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</si>
  <si>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</si>
  <si>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</si>
  <si>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</si>
  <si>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</si>
  <si>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</si>
  <si>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</si>
  <si>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</si>
  <si>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</si>
  <si>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</si>
  <si>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</si>
  <si>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</si>
  <si>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</si>
  <si>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</si>
  <si>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</si>
  <si>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</si>
  <si>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</si>
  <si>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</si>
  <si>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</si>
  <si>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</si>
  <si>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</si>
  <si>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</si>
  <si>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</si>
  <si>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</si>
  <si>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</si>
  <si>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</si>
  <si>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</si>
  <si>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</si>
  <si>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</si>
  <si>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</si>
  <si>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</si>
  <si>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</si>
  <si>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</si>
  <si>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</si>
  <si>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</si>
  <si>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</si>
  <si>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</si>
  <si>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</si>
  <si>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</si>
  <si>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</si>
  <si>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</si>
  <si>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</si>
  <si>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</si>
  <si>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</si>
  <si>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</si>
  <si>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</si>
  <si>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</si>
  <si>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</si>
  <si>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</si>
  <si>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</si>
  <si>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</si>
  <si>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</si>
  <si>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</si>
  <si>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</si>
  <si>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</si>
  <si>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</si>
  <si>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</si>
  <si>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</si>
  <si>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</si>
  <si>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</si>
  <si>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</si>
  <si>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</si>
  <si>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</si>
  <si>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</si>
  <si>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</si>
  <si>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</si>
  <si>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</si>
  <si>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</si>
  <si>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</si>
  <si>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</si>
  <si>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</si>
  <si>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</si>
  <si>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</si>
  <si>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</si>
  <si>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</si>
  <si>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</si>
  <si>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</si>
  <si>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</si>
  <si>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</si>
  <si>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</si>
  <si>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</si>
  <si>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</si>
  <si>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</si>
  <si>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</si>
  <si>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</si>
  <si>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</si>
  <si>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</si>
  <si>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</si>
  <si>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</si>
  <si>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</si>
  <si>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</si>
  <si>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</si>
  <si>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</si>
  <si>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</si>
  <si>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</si>
  <si>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</si>
  <si>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</si>
  <si>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</si>
  <si>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</si>
  <si>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</si>
  <si>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</si>
  <si>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</si>
  <si>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</si>
  <si>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</si>
  <si>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</si>
  <si>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</si>
  <si>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</si>
  <si>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</si>
  <si>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</si>
  <si>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</si>
  <si>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</si>
  <si>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</si>
  <si>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</si>
  <si>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</si>
  <si>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</si>
  <si>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</si>
  <si>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</si>
  <si>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</si>
  <si>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</si>
  <si>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</si>
  <si>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</si>
  <si>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</si>
  <si>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</si>
  <si>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</si>
  <si>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</si>
  <si>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</si>
  <si>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</si>
  <si>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</si>
  <si>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</si>
  <si>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</si>
  <si>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</si>
  <si>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</si>
  <si>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</si>
  <si>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</si>
  <si>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</si>
  <si>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</si>
  <si>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</si>
  <si>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</si>
  <si>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</si>
  <si>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</si>
  <si>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</si>
  <si>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</si>
  <si>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</si>
  <si>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</si>
  <si>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</si>
  <si>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</si>
  <si>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</si>
  <si>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</si>
  <si>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</si>
  <si>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</si>
  <si>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</si>
  <si>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</si>
  <si>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</si>
  <si>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</si>
  <si>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</si>
  <si>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</si>
  <si>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</si>
  <si>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</si>
  <si>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</si>
  <si>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</si>
  <si>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</si>
  <si>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</si>
  <si>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</si>
  <si>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</si>
  <si>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</si>
  <si>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</si>
  <si>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</si>
  <si>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</si>
  <si>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</si>
  <si>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</si>
  <si>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</si>
  <si>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</si>
  <si>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</si>
  <si>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</si>
  <si>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</si>
  <si>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</si>
  <si>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</si>
  <si>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</si>
  <si>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</si>
  <si>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</si>
  <si>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</si>
  <si>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</si>
  <si>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</si>
  <si>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</si>
  <si>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</si>
  <si>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</si>
  <si>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</si>
  <si>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</si>
  <si>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</si>
  <si>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</si>
  <si>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</si>
  <si>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</si>
  <si>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</si>
  <si>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</si>
  <si>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</si>
  <si>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</si>
  <si>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</si>
  <si>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</si>
  <si>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</si>
  <si>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</si>
  <si>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</si>
  <si>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</si>
  <si>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</si>
  <si>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</si>
  <si>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</si>
  <si>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</si>
  <si>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</si>
  <si>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</si>
  <si>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</si>
  <si>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</si>
  <si>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</si>
  <si>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</si>
  <si>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</si>
  <si>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</si>
  <si>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</si>
  <si>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</si>
  <si>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</si>
  <si>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</si>
  <si>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</si>
  <si>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</si>
  <si>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</si>
  <si>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</si>
  <si>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</si>
  <si>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</si>
  <si>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</si>
  <si>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</si>
  <si>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</si>
  <si>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</si>
  <si>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</si>
  <si>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</si>
  <si>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</si>
  <si>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</si>
  <si>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</si>
  <si>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</si>
  <si>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</si>
  <si>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</si>
  <si>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</si>
  <si>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</si>
  <si>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</si>
  <si>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</si>
  <si>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</si>
  <si>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</si>
  <si>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</si>
  <si>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</si>
  <si>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</si>
  <si>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</si>
  <si>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</si>
  <si>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</si>
  <si>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</si>
  <si>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</si>
  <si>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</si>
  <si>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</si>
  <si>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</si>
  <si>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</si>
  <si>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</si>
  <si>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</si>
  <si>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</si>
  <si>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</si>
  <si>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</si>
  <si>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</si>
  <si>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</si>
  <si>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</si>
  <si>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</si>
  <si>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</si>
  <si>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</si>
  <si>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</si>
  <si>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</si>
  <si>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</si>
  <si>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</si>
  <si>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</si>
  <si>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</si>
  <si>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</si>
  <si>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</si>
  <si>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</si>
  <si>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</si>
  <si>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</si>
  <si>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</si>
  <si>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</si>
  <si>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</si>
  <si>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</si>
  <si>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</si>
  <si>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</si>
  <si>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</si>
  <si>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</si>
  <si>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</si>
  <si>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</si>
  <si>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</si>
  <si>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</si>
  <si>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</si>
  <si>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</si>
  <si>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</si>
  <si>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</si>
  <si>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</si>
  <si>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</si>
  <si>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</si>
  <si>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</si>
  <si>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</si>
  <si>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</si>
  <si>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</si>
  <si>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</si>
  <si>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</si>
  <si>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</si>
  <si>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</si>
  <si>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</si>
  <si>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</si>
  <si>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</si>
  <si>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</si>
  <si>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</si>
  <si>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</si>
  <si>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</si>
  <si>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</si>
  <si>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</si>
  <si>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</si>
  <si>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</si>
  <si>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</si>
  <si>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</si>
  <si>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</si>
  <si>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</si>
  <si>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</si>
  <si>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</si>
  <si>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</si>
  <si>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</si>
  <si>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</si>
  <si>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</si>
  <si>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</si>
  <si>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</si>
  <si>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</si>
  <si>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</si>
  <si>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</si>
  <si>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</si>
  <si>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</si>
  <si>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</si>
  <si>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</si>
  <si>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</si>
  <si>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</si>
  <si>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</si>
  <si>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</si>
  <si>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</si>
  <si>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</si>
  <si>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</si>
  <si>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</si>
  <si>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</si>
  <si>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</si>
  <si>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</si>
  <si>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</si>
  <si>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</si>
  <si>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</si>
  <si>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</si>
  <si>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</si>
  <si>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</si>
  <si>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</si>
  <si>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</si>
  <si>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</si>
  <si>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</si>
  <si>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</si>
  <si>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</si>
  <si>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</si>
  <si>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</si>
  <si>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</si>
  <si>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</si>
  <si>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</si>
  <si>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</si>
  <si>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</si>
  <si>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</si>
  <si>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</si>
  <si>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</si>
  <si>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</si>
  <si>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</si>
  <si>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</si>
  <si>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</si>
  <si>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</si>
  <si>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</si>
  <si>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</si>
  <si>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</si>
  <si>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</si>
  <si>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</si>
  <si>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</si>
  <si>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</si>
  <si>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</si>
  <si>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</si>
  <si>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</si>
  <si>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</si>
  <si>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</si>
  <si>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</si>
  <si>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</si>
  <si>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</si>
  <si>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</si>
  <si>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</si>
  <si>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</si>
  <si>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</si>
  <si>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</si>
  <si>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</si>
  <si>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</si>
  <si>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</si>
  <si>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</si>
  <si>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</si>
  <si>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</si>
  <si>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</si>
  <si>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</si>
  <si>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</si>
  <si>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</si>
  <si>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</si>
  <si>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</si>
  <si>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</si>
  <si>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</si>
  <si>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</si>
  <si>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</si>
  <si>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</si>
  <si>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</si>
  <si>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</si>
  <si>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</si>
  <si>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</si>
  <si>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</si>
  <si>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</si>
  <si>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</si>
  <si>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</si>
  <si>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</si>
  <si>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</si>
  <si>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</si>
  <si>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</si>
  <si>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</si>
  <si>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</si>
  <si>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</si>
  <si>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</si>
  <si>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</si>
  <si>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</si>
  <si>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</si>
  <si>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</si>
  <si>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</si>
  <si>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</si>
  <si>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</si>
  <si>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</si>
  <si>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</si>
  <si>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</si>
  <si>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</si>
  <si>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</si>
  <si>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</si>
  <si>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</si>
  <si>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</si>
  <si>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</si>
  <si>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</si>
  <si>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</si>
  <si>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</si>
  <si>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</si>
  <si>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</si>
  <si>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</si>
  <si>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</si>
  <si>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</si>
  <si>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</si>
  <si>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</si>
  <si>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</si>
  <si>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</si>
  <si>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</si>
  <si>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</si>
  <si>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</si>
  <si>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</si>
  <si>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</si>
  <si>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</si>
  <si>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</si>
  <si>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</si>
  <si>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</si>
  <si>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</si>
  <si>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</si>
  <si>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</si>
  <si>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</si>
  <si>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</si>
  <si>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</si>
  <si>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</si>
  <si>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</si>
  <si>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</si>
  <si>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</si>
  <si>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</si>
  <si>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</si>
  <si>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</si>
  <si>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</si>
  <si>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</si>
  <si>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</si>
  <si>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</si>
  <si>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</si>
  <si>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</si>
  <si>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</si>
  <si>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</si>
  <si>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</si>
  <si>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</si>
  <si>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</si>
  <si>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</si>
  <si>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</si>
  <si>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</si>
  <si>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</si>
  <si>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</si>
  <si>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</si>
  <si>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</si>
  <si>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</si>
  <si>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</si>
  <si>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</si>
  <si>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</si>
  <si>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</si>
  <si>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</si>
  <si>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</si>
  <si>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</si>
  <si>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</si>
  <si>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</si>
  <si>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</si>
  <si>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</si>
  <si>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</si>
  <si>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</si>
  <si>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</si>
  <si>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</si>
  <si>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</si>
  <si>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</si>
  <si>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</si>
  <si>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</si>
  <si>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</si>
  <si>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</si>
  <si>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</si>
  <si>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</si>
  <si>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</si>
  <si>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</si>
  <si>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</si>
  <si>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</si>
  <si>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</si>
  <si>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</si>
  <si>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</si>
  <si>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</si>
  <si>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</si>
  <si>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</si>
  <si>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</si>
  <si>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</si>
  <si>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</si>
  <si>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</si>
  <si>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</si>
  <si>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</si>
  <si>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</si>
  <si>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</si>
  <si>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</si>
  <si>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</si>
  <si>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</si>
  <si>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</si>
  <si>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</si>
  <si>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</si>
  <si>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</si>
  <si>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</si>
  <si>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</si>
  <si>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</si>
  <si>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</si>
  <si>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</si>
  <si>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</si>
  <si>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</si>
  <si>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</si>
  <si>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</si>
  <si>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</si>
  <si>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</si>
  <si>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</si>
  <si>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</si>
  <si>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</si>
  <si>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</si>
  <si>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</si>
  <si>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</si>
  <si>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</si>
  <si>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</si>
  <si>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</si>
  <si>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</si>
  <si>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</si>
  <si>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</si>
  <si>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</si>
  <si>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</si>
  <si>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</si>
  <si>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</si>
  <si>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</si>
  <si>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</si>
  <si>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</si>
  <si>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</si>
  <si>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</si>
  <si>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</si>
  <si>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</si>
  <si>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</si>
  <si>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</si>
  <si>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</si>
  <si>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</si>
  <si>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</si>
  <si>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</si>
  <si>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</si>
  <si>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</si>
  <si>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</si>
  <si>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</si>
  <si>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</si>
  <si>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</si>
  <si>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</si>
  <si>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</si>
  <si>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</si>
  <si>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</si>
  <si>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</si>
  <si>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</si>
  <si>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</si>
  <si>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</si>
  <si>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</si>
  <si>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</si>
  <si>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</si>
  <si>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</si>
  <si>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</si>
  <si>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</si>
  <si>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</si>
  <si>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</si>
  <si>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</si>
  <si>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</si>
  <si>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</si>
  <si>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</si>
  <si>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</si>
  <si>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</si>
  <si>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</si>
  <si>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</si>
  <si>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</si>
  <si>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</si>
  <si>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</si>
  <si>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</si>
  <si>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</si>
  <si>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</si>
  <si>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</si>
  <si>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</si>
  <si>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</si>
  <si>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</si>
  <si>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</si>
  <si>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</si>
  <si>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</si>
  <si>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</si>
  <si>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</si>
  <si>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</si>
  <si>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</si>
  <si>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</si>
  <si>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</si>
  <si>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</si>
  <si>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</si>
  <si>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</si>
  <si>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</si>
  <si>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</si>
  <si>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</si>
  <si>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</si>
  <si>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</si>
  <si>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</si>
  <si>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</si>
  <si>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</si>
  <si>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</si>
  <si>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</si>
  <si>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</si>
  <si>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</si>
  <si>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</si>
  <si>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</si>
  <si>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</si>
  <si>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</si>
  <si>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</si>
  <si>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</si>
  <si>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</si>
  <si>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</si>
  <si>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</si>
  <si>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</si>
  <si>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</si>
  <si>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</si>
  <si>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</si>
  <si>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</si>
  <si>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</si>
  <si>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</si>
  <si>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</si>
  <si>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</si>
  <si>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</si>
  <si>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</si>
  <si>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</si>
  <si>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</si>
  <si>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</si>
  <si>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</si>
  <si>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</si>
  <si>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</si>
  <si>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</si>
  <si>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</si>
  <si>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</si>
  <si>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</si>
  <si>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</si>
  <si>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</si>
  <si>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</si>
  <si>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</si>
  <si>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</si>
  <si>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</si>
  <si>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</si>
  <si>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</si>
  <si>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</si>
  <si>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</si>
  <si>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</si>
  <si>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</si>
  <si>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</si>
  <si>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</si>
  <si>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</si>
  <si>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</si>
  <si>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</si>
  <si>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</si>
  <si>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</si>
  <si>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</si>
  <si>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</si>
  <si>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</si>
  <si>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</si>
  <si>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</si>
  <si>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</si>
  <si>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</si>
  <si>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</si>
  <si>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</si>
  <si>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</si>
  <si>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</si>
  <si>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</si>
  <si>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</si>
  <si>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</si>
  <si>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</si>
  <si>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</si>
  <si>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</si>
  <si>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</si>
  <si>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</si>
  <si>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</si>
  <si>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</si>
  <si>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</si>
  <si>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</si>
  <si>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</si>
  <si>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</si>
  <si>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</si>
  <si>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</si>
  <si>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</si>
  <si>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</si>
  <si>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</si>
  <si>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</si>
  <si>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</si>
  <si>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</si>
  <si>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</si>
  <si>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</si>
  <si>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</si>
  <si>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</si>
  <si>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</si>
  <si>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</si>
  <si>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</si>
  <si>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</si>
  <si>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</si>
  <si>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</si>
  <si>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</si>
  <si>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</si>
  <si>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</si>
  <si>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</si>
  <si>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</si>
  <si>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</si>
  <si>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</si>
  <si>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</si>
  <si>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</si>
  <si>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</si>
  <si>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</si>
  <si>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</si>
  <si>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</si>
  <si>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</si>
  <si>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</si>
  <si>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</si>
  <si>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</si>
  <si>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</si>
  <si>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</si>
  <si>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</si>
  <si>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</si>
  <si>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</si>
  <si>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</si>
  <si>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</si>
  <si>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</si>
  <si>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</si>
  <si>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</si>
  <si>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</si>
  <si>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</si>
  <si>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</si>
  <si>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</si>
  <si>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</si>
  <si>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</si>
  <si>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</si>
  <si>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</si>
  <si>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</si>
  <si>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</si>
  <si>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</si>
  <si>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</si>
  <si>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</si>
  <si>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</si>
  <si>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</si>
  <si>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</si>
  <si>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</si>
  <si>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</si>
  <si>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</si>
  <si>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</si>
  <si>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</si>
  <si>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</si>
  <si>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</si>
  <si>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</si>
  <si>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</si>
  <si>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</si>
  <si>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</si>
  <si>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</si>
  <si>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</si>
  <si>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</si>
  <si>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</si>
  <si>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</si>
  <si>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</si>
  <si>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</si>
  <si>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</si>
  <si>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</si>
  <si>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</si>
  <si>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</si>
  <si>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</si>
  <si>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</si>
  <si>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</si>
  <si>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</si>
  <si>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</si>
  <si>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</si>
  <si>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</si>
  <si>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</si>
  <si>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</si>
  <si>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</si>
  <si>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</si>
  <si>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</si>
  <si>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</si>
  <si>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</si>
  <si>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</si>
  <si>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</si>
  <si>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</si>
  <si>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</si>
  <si>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</si>
  <si>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</si>
  <si>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</si>
  <si>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</si>
  <si>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</si>
  <si>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</si>
  <si>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</si>
  <si>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</si>
  <si>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</si>
  <si>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</si>
  <si>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</si>
  <si>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</si>
  <si>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</si>
  <si>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</si>
  <si>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</si>
  <si>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</si>
  <si>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</si>
  <si>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</si>
  <si>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</si>
  <si>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</si>
  <si>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</si>
  <si>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</si>
  <si>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</si>
  <si>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</si>
  <si>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</si>
  <si>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</si>
  <si>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</si>
  <si>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</si>
  <si>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</si>
  <si>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</si>
  <si>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</si>
  <si>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</si>
  <si>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</si>
  <si>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</si>
  <si>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</si>
  <si>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</si>
  <si>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</si>
  <si>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</si>
  <si>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</si>
  <si>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</si>
  <si>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</si>
  <si>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</si>
  <si>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</si>
  <si>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</si>
  <si>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</si>
  <si>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</si>
  <si>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</si>
  <si>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</si>
  <si>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</si>
  <si>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</si>
  <si>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</si>
  <si>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</si>
  <si>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</si>
  <si>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</si>
  <si>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</si>
  <si>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</si>
  <si>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</si>
  <si>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</si>
  <si>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</si>
  <si>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</si>
  <si>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</si>
  <si>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</si>
  <si>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</si>
  <si>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</si>
  <si>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</si>
  <si>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</si>
  <si>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</si>
  <si>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</si>
  <si>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</si>
  <si>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</si>
  <si>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</si>
  <si>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</si>
  <si>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</si>
  <si>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</si>
  <si>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</si>
  <si>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</si>
  <si>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</si>
  <si>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</si>
  <si>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</si>
  <si>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</si>
  <si>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</si>
  <si>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</si>
  <si>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</si>
  <si>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</si>
  <si>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</si>
  <si>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</si>
  <si>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</si>
  <si>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</si>
  <si>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</si>
  <si>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</si>
  <si>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</si>
  <si>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</si>
  <si>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</si>
  <si>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</si>
  <si>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</si>
  <si>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</si>
  <si>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</si>
  <si>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</si>
  <si>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</si>
  <si>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</si>
  <si>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</si>
  <si>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</si>
  <si>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</si>
  <si>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</si>
  <si>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</si>
  <si>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</si>
  <si>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</si>
  <si>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</si>
  <si>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</si>
  <si>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</si>
  <si>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</si>
  <si>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</si>
  <si>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</si>
  <si>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</si>
  <si>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</si>
  <si>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</si>
  <si>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</si>
  <si>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</si>
  <si>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</si>
  <si>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</si>
  <si>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</si>
  <si>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</si>
  <si>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</si>
  <si>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</si>
  <si>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</si>
  <si>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</si>
  <si>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</si>
  <si>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</si>
  <si>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</si>
  <si>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</si>
  <si>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</si>
  <si>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</si>
  <si>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</si>
  <si>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</si>
  <si>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</si>
  <si>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</si>
  <si>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</si>
  <si>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</si>
  <si>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</si>
  <si>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</si>
  <si>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</si>
  <si>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</si>
  <si>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</si>
  <si>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</si>
  <si>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</si>
  <si>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</si>
  <si>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</si>
  <si>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</si>
  <si>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</si>
  <si>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</si>
  <si>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</si>
  <si>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</si>
  <si>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</si>
  <si>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</si>
  <si>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</si>
  <si>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</si>
  <si>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</si>
  <si>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</si>
  <si>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</si>
  <si>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</si>
  <si>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</si>
  <si>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</si>
  <si>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</si>
  <si>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</si>
  <si>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</si>
  <si>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</si>
  <si>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</si>
  <si>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</si>
  <si>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</si>
  <si>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</si>
  <si>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</si>
  <si>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</si>
  <si>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</si>
  <si>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</si>
  <si>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</si>
  <si>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</si>
  <si>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</si>
  <si>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</si>
  <si>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</si>
  <si>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</si>
  <si>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</si>
  <si>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</si>
  <si>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</si>
  <si>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</si>
  <si>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</si>
  <si>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</si>
  <si>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</si>
  <si>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</si>
  <si>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</si>
  <si>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</si>
  <si>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</si>
  <si>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</si>
  <si>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</si>
  <si>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</si>
  <si>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</si>
  <si>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</si>
  <si>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</si>
  <si>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</si>
  <si>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</si>
  <si>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</si>
  <si>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</si>
  <si>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</si>
  <si>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</si>
  <si>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</si>
  <si>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</si>
  <si>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</si>
  <si>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</si>
  <si>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</si>
  <si>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</si>
  <si>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</si>
  <si>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</si>
  <si>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</si>
  <si>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</si>
  <si>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</si>
  <si>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</si>
  <si>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</si>
  <si>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</si>
  <si>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</si>
  <si>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</si>
  <si>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</si>
  <si>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</si>
  <si>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</si>
  <si>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</si>
  <si>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</si>
  <si>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</si>
  <si>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</si>
  <si>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</si>
  <si>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</si>
  <si>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</si>
  <si>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</si>
  <si>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</si>
  <si>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</si>
  <si>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</si>
  <si>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</si>
  <si>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</si>
  <si>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</si>
  <si>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</si>
  <si>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</si>
  <si>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</si>
  <si>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</si>
  <si>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</si>
  <si>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</si>
  <si>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</si>
  <si>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</si>
  <si>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</si>
  <si>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</si>
  <si>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</si>
  <si>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</si>
  <si>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</si>
  <si>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</si>
  <si>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</si>
  <si>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</si>
  <si>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</si>
  <si>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</si>
  <si>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</si>
  <si>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</si>
  <si>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</si>
  <si>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</si>
  <si>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</si>
  <si>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</si>
  <si>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</si>
  <si>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</si>
  <si>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</si>
  <si>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</si>
  <si>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</si>
  <si>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</si>
  <si>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</si>
  <si>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</si>
  <si>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</si>
  <si>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</si>
  <si>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</si>
  <si>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</si>
  <si>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</si>
  <si>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</si>
  <si>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</si>
  <si>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</si>
  <si>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</si>
  <si>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</si>
  <si>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</si>
  <si>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</si>
  <si>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</si>
  <si>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</si>
  <si>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</si>
  <si>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</si>
  <si>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</si>
  <si>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</si>
  <si>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</si>
  <si>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</si>
  <si>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</si>
  <si>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</si>
  <si>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</si>
  <si>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</si>
  <si>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</si>
  <si>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</si>
  <si>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</si>
  <si>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</si>
  <si>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</si>
  <si>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</si>
  <si>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</si>
  <si>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</si>
  <si>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</si>
  <si>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</si>
  <si>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</si>
  <si>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</si>
  <si>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</si>
  <si>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</si>
  <si>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</si>
  <si>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</si>
  <si>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</si>
  <si>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</si>
  <si>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</si>
  <si>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</si>
  <si>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</si>
  <si>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</si>
  <si>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</si>
  <si>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</si>
  <si>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</si>
  <si>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</si>
  <si>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</si>
  <si>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</si>
  <si>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</si>
  <si>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</si>
  <si>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</si>
  <si>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</si>
  <si>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</si>
  <si>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</si>
  <si>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</si>
  <si>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</si>
  <si>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</si>
  <si>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</si>
  <si>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</si>
  <si>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</si>
  <si>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</si>
  <si>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</si>
  <si>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</si>
  <si>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</si>
  <si>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</si>
  <si>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</si>
  <si>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</si>
  <si>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</si>
  <si>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</si>
  <si>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</si>
  <si>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</si>
  <si>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</si>
  <si>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</si>
  <si>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</si>
  <si>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</si>
  <si>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</si>
  <si>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</si>
  <si>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</si>
  <si>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</si>
  <si>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</si>
  <si>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</si>
  <si>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</si>
  <si>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</si>
  <si>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</si>
  <si>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</si>
  <si>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</si>
  <si>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</si>
  <si>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</si>
  <si>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</si>
  <si>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</si>
  <si>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</si>
  <si>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</si>
  <si>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</si>
  <si>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</si>
  <si>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</si>
  <si>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</si>
  <si>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</si>
  <si>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</si>
  <si>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</si>
  <si>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</si>
  <si>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</si>
  <si>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</si>
  <si>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</si>
  <si>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</si>
  <si>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</si>
  <si>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</si>
  <si>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</si>
  <si>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</si>
  <si>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</si>
  <si>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</si>
  <si>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</si>
  <si>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</si>
  <si>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</si>
  <si>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</si>
  <si>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</si>
  <si>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</si>
  <si>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</si>
  <si>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</si>
  <si>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</si>
  <si>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</si>
  <si>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</si>
  <si>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</si>
  <si>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</si>
  <si>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</si>
  <si>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</si>
  <si>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</si>
  <si>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</si>
  <si>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</si>
  <si>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</si>
  <si>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</si>
  <si>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</si>
  <si>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</si>
  <si>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</si>
  <si>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</si>
  <si>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</si>
  <si>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</si>
  <si>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</si>
  <si>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</si>
  <si>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</si>
  <si>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</si>
  <si>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</si>
  <si>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</si>
  <si>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</si>
  <si>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</si>
  <si>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</si>
  <si>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</si>
  <si>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</si>
  <si>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</si>
  <si>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</si>
  <si>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</si>
  <si>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</si>
  <si>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</si>
  <si>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</si>
  <si>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</si>
  <si>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</si>
  <si>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</si>
  <si>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</si>
  <si>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</si>
  <si>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</si>
  <si>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</si>
  <si>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</si>
  <si>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</si>
  <si>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</si>
  <si>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</si>
  <si>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</si>
  <si>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</si>
  <si>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</si>
  <si>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</si>
  <si>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</si>
  <si>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</si>
  <si>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</si>
  <si>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</si>
  <si>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</si>
  <si>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</si>
  <si>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</si>
  <si>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</si>
  <si>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</si>
  <si>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</si>
  <si>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</si>
  <si>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</si>
  <si>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</si>
  <si>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</si>
  <si>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</si>
  <si>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</si>
  <si>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</si>
  <si>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</si>
  <si>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</si>
  <si>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</si>
  <si>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</si>
  <si>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</si>
  <si>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</si>
  <si>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</si>
  <si>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</si>
  <si>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</si>
  <si>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</si>
  <si>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</si>
  <si>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</si>
  <si>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</si>
  <si>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</si>
  <si>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</si>
  <si>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</si>
  <si>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</si>
  <si>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</si>
  <si>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</si>
  <si>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</si>
  <si>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</si>
  <si>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</si>
  <si>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</si>
  <si>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</si>
  <si>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</si>
  <si>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</si>
  <si>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</si>
  <si>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</si>
  <si>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</si>
  <si>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</si>
  <si>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</si>
  <si>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</si>
  <si>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</si>
  <si>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</si>
  <si>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</si>
  <si>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</si>
  <si>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</si>
  <si>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</si>
  <si>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</si>
  <si>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</si>
  <si>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</si>
  <si>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</si>
  <si>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</si>
  <si>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</si>
  <si>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</si>
  <si>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</si>
  <si>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</si>
  <si>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</si>
  <si>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</si>
  <si>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</si>
  <si>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</si>
  <si>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</si>
  <si>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</si>
  <si>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</si>
  <si>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</si>
  <si>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</si>
  <si>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</si>
  <si>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</si>
  <si>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</si>
  <si>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</si>
  <si>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</si>
  <si>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</si>
  <si>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</si>
  <si>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</si>
  <si>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</si>
  <si>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</si>
  <si>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</si>
  <si>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</si>
  <si>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</si>
  <si>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</si>
  <si>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</si>
  <si>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</si>
  <si>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</si>
  <si>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</si>
  <si>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</si>
  <si>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</si>
  <si>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</si>
  <si>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</si>
  <si>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</si>
  <si>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</si>
  <si>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</si>
  <si>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</si>
  <si>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</si>
  <si>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</si>
  <si>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</si>
  <si>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</si>
  <si>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</si>
  <si>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</si>
  <si>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</si>
  <si>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</si>
  <si>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</si>
  <si>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</si>
  <si>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</si>
  <si>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</si>
  <si>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</si>
  <si>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</si>
  <si>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</si>
  <si>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</si>
  <si>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</si>
  <si>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</si>
  <si>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</si>
  <si>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</si>
  <si>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</si>
  <si>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</si>
  <si>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</si>
  <si>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</si>
  <si>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</si>
  <si>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</si>
  <si>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</si>
  <si>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</si>
  <si>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</si>
  <si>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</si>
  <si>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</si>
  <si>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</si>
  <si>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</si>
  <si>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</si>
  <si>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</si>
  <si>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</si>
  <si>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</si>
  <si>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</si>
  <si>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</si>
  <si>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</si>
  <si>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</si>
  <si>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</si>
  <si>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</si>
  <si>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</si>
  <si>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</si>
  <si>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</si>
  <si>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</si>
  <si>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</si>
  <si>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</si>
  <si>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</si>
  <si>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</si>
  <si>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</si>
  <si>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</si>
  <si>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</si>
  <si>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</si>
  <si>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</si>
  <si>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</si>
  <si>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</si>
  <si>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</si>
  <si>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</si>
  <si>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</si>
  <si>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</si>
  <si>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</si>
  <si>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</si>
  <si>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</si>
  <si>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</si>
  <si>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</si>
  <si>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</si>
  <si>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</si>
  <si>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</si>
  <si>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</si>
  <si>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</si>
  <si>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</si>
  <si>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</si>
  <si>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</si>
  <si>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</si>
  <si>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</si>
  <si>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</si>
  <si>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</si>
  <si>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</si>
  <si>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</si>
  <si>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</si>
  <si>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</si>
  <si>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</si>
  <si>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</si>
  <si>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</si>
  <si>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</si>
  <si>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</si>
  <si>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</si>
  <si>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</si>
  <si>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</si>
  <si>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</si>
  <si>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</si>
  <si>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</si>
  <si>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</si>
  <si>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</si>
  <si>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</si>
  <si>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</si>
  <si>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</si>
  <si>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</si>
  <si>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</si>
  <si>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</si>
  <si>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</si>
  <si>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</si>
  <si>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</si>
  <si>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</si>
  <si>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</si>
  <si>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</si>
  <si>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</si>
  <si>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</si>
  <si>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</si>
  <si>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</si>
  <si>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</si>
  <si>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</si>
  <si>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</si>
  <si>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</si>
  <si>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</si>
  <si>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</si>
  <si>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</si>
  <si>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</si>
  <si>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</si>
  <si>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</si>
  <si>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</si>
  <si>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</si>
  <si>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</si>
  <si>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</si>
  <si>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</si>
  <si>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</si>
  <si>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</si>
  <si>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</si>
  <si>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</si>
  <si>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</si>
  <si>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</si>
  <si>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</si>
  <si>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</si>
  <si>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</si>
  <si>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</si>
  <si>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</si>
  <si>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</si>
  <si>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</si>
  <si>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</si>
  <si>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</si>
  <si>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</si>
  <si>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</si>
  <si>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</si>
  <si>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</si>
  <si>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</si>
  <si>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</si>
  <si>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</si>
  <si>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</si>
  <si>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</si>
  <si>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</si>
  <si>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</si>
  <si>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</si>
  <si>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</si>
  <si>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</si>
  <si>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</si>
  <si>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</si>
  <si>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</si>
  <si>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</si>
  <si>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</si>
  <si>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</si>
  <si>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</si>
  <si>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</si>
  <si>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</si>
  <si>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</si>
  <si>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</si>
  <si>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</si>
  <si>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</si>
  <si>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</si>
  <si>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</si>
  <si>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</si>
  <si>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</si>
  <si>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</si>
  <si>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</si>
  <si>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</si>
  <si>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</si>
  <si>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</si>
  <si>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</si>
  <si>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</si>
  <si>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</si>
  <si>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</si>
  <si>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</si>
  <si>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</si>
  <si>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</si>
  <si>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</si>
  <si>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</si>
  <si>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</si>
  <si>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</si>
  <si>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</si>
  <si>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</si>
  <si>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</si>
  <si>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</si>
  <si>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</si>
  <si>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</si>
  <si>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</si>
  <si>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</si>
  <si>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</si>
  <si>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</si>
  <si>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</si>
  <si>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</si>
  <si>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</si>
  <si>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</si>
  <si>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</si>
  <si>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</si>
  <si>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</si>
  <si>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</si>
  <si>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</si>
  <si>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</si>
  <si>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</si>
  <si>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</si>
  <si>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</si>
  <si>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</si>
  <si>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</si>
  <si>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</si>
  <si>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</si>
  <si>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</si>
  <si>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</si>
  <si>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</si>
  <si>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</si>
  <si>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</si>
  <si>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</si>
  <si>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</si>
  <si>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</si>
  <si>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</si>
  <si>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</si>
  <si>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</si>
  <si>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</si>
  <si>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</si>
  <si>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</si>
  <si>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</si>
  <si>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</si>
  <si>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</si>
  <si>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</si>
  <si>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</si>
  <si>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</si>
  <si>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</si>
  <si>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</si>
  <si>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</si>
  <si>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</si>
  <si>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</si>
  <si>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</si>
  <si>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</si>
  <si>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</si>
  <si>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</si>
  <si>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</si>
  <si>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</si>
  <si>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</si>
  <si>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</si>
  <si>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</si>
  <si>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</si>
  <si>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</si>
  <si>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</si>
  <si>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</si>
  <si>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</si>
  <si>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</si>
  <si>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</si>
  <si>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</si>
  <si>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</si>
  <si>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</si>
  <si>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</si>
  <si>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</si>
  <si>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</si>
  <si>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</si>
  <si>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</si>
  <si>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</si>
  <si>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</si>
  <si>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</si>
  <si>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</si>
  <si>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</si>
  <si>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</si>
  <si>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</si>
  <si>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</si>
  <si>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</si>
  <si>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</si>
  <si>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</si>
  <si>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</si>
  <si>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</si>
  <si>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</si>
  <si>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</si>
  <si>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</si>
  <si>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</si>
  <si>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</si>
  <si>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</si>
  <si>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</si>
  <si>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</si>
  <si>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</si>
  <si>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</si>
  <si>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</si>
  <si>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</si>
  <si>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</si>
  <si>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</si>
  <si>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</si>
  <si>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</si>
  <si>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</si>
  <si>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</si>
  <si>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</si>
  <si>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</si>
  <si>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</si>
  <si>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</si>
  <si>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</si>
  <si>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</si>
  <si>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</si>
  <si>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</si>
  <si>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</si>
  <si>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</si>
  <si>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</si>
  <si>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</si>
  <si>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</si>
  <si>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</si>
  <si>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</si>
  <si>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</si>
  <si>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</si>
  <si>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</si>
  <si>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</si>
  <si>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</si>
  <si>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</si>
  <si>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</si>
  <si>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</si>
  <si>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</si>
  <si>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</si>
  <si>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</si>
  <si>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</si>
  <si>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</si>
  <si>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</si>
  <si>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</si>
  <si>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</si>
  <si>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</si>
  <si>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</si>
  <si>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</si>
  <si>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</si>
  <si>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</si>
  <si>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</si>
  <si>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</si>
  <si>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</si>
  <si>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</si>
  <si>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</si>
  <si>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</si>
  <si>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</si>
  <si>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</si>
  <si>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</si>
  <si>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</si>
  <si>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</si>
  <si>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</si>
  <si>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</si>
  <si>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</si>
  <si>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</si>
  <si>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</si>
  <si>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</si>
  <si>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</si>
  <si>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</si>
  <si>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</si>
  <si>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</si>
  <si>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</si>
  <si>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</si>
  <si>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</si>
  <si>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</si>
  <si>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</si>
  <si>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</si>
  <si>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</si>
  <si>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</si>
  <si>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</si>
  <si>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</si>
  <si>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</si>
  <si>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</si>
  <si>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</si>
  <si>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</si>
  <si>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</si>
  <si>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</si>
  <si>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</si>
  <si>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</si>
  <si>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</si>
  <si>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</si>
  <si>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</si>
  <si>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</si>
  <si>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</si>
  <si>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</si>
  <si>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</si>
  <si>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</si>
  <si>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</si>
  <si>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</si>
  <si>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</si>
  <si>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</si>
  <si>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</si>
  <si>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</si>
  <si>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</si>
  <si>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</si>
  <si>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</si>
  <si>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</si>
  <si>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</si>
  <si>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</si>
  <si>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</si>
  <si>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</si>
  <si>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</si>
  <si>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</si>
  <si>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</si>
  <si>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</si>
  <si>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</si>
  <si>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</si>
  <si>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</si>
  <si>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</si>
  <si>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</si>
  <si>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</si>
  <si>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</si>
  <si>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</si>
  <si>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</si>
  <si>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</si>
  <si>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</si>
  <si>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</si>
  <si>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</si>
  <si>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</si>
  <si>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</si>
  <si>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</si>
  <si>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</si>
  <si>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</si>
  <si>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</si>
  <si>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</si>
  <si>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</si>
  <si>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</si>
  <si>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</si>
  <si>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</si>
  <si>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</si>
  <si>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</si>
  <si>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</si>
  <si>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</si>
  <si>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</si>
  <si>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</si>
  <si>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</si>
  <si>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</si>
  <si>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</si>
  <si>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</si>
  <si>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</si>
  <si>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</si>
  <si>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</si>
  <si>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</si>
  <si>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</si>
  <si>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</si>
  <si>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</si>
  <si>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</si>
  <si>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</si>
  <si>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</si>
  <si>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</si>
  <si>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</si>
  <si>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</si>
  <si>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</si>
  <si>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</si>
  <si>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</si>
  <si>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</si>
  <si>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</si>
  <si>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</si>
  <si>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</si>
  <si>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</si>
  <si>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</si>
  <si>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</si>
  <si>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</si>
  <si>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</si>
  <si>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</si>
  <si>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</si>
  <si>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</si>
  <si>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</si>
  <si>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</si>
  <si>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</si>
  <si>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</si>
  <si>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</si>
  <si>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</si>
  <si>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</si>
  <si>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</si>
  <si>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</si>
  <si>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</si>
  <si>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</si>
  <si>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</si>
  <si>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</si>
  <si>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</si>
  <si>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</si>
  <si>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</si>
  <si>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</si>
  <si>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</si>
  <si>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</si>
  <si>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</si>
  <si>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</si>
  <si>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</si>
  <si>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</si>
  <si>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</si>
  <si>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</si>
  <si>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</si>
  <si>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</si>
  <si>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</si>
  <si>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</si>
  <si>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</si>
  <si>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</si>
  <si>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</si>
  <si>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</si>
  <si>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</si>
  <si>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</si>
  <si>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</si>
  <si>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</si>
  <si>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</si>
  <si>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</si>
  <si>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</si>
  <si>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</si>
  <si>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</si>
  <si>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</si>
  <si>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</si>
  <si>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</si>
  <si>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</si>
  <si>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</si>
  <si>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</si>
  <si>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</si>
  <si>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</si>
  <si>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</si>
  <si>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</si>
  <si>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</si>
  <si>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</si>
  <si>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</si>
  <si>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</si>
  <si>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</si>
  <si>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</si>
  <si>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</si>
  <si>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</si>
  <si>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</si>
  <si>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</si>
  <si>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</si>
  <si>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</si>
  <si>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</si>
  <si>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</si>
  <si>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</si>
  <si>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</si>
  <si>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</si>
  <si>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</si>
  <si>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</si>
  <si>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</si>
  <si>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</si>
  <si>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</si>
  <si>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</si>
  <si>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</si>
  <si>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</si>
  <si>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</si>
  <si>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</si>
  <si>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</si>
  <si>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</si>
  <si>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</si>
  <si>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</si>
  <si>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</si>
  <si>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</si>
  <si>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</si>
  <si>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</si>
  <si>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</si>
  <si>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</si>
  <si>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</si>
  <si>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</si>
  <si>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</si>
  <si>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</si>
  <si>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</si>
  <si>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</si>
  <si>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</si>
  <si>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</si>
  <si>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</si>
  <si>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</si>
  <si>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</si>
  <si>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</si>
  <si>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</si>
  <si>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</si>
  <si>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</si>
  <si>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</si>
  <si>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</si>
  <si>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</si>
  <si>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</si>
  <si>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</si>
  <si>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</si>
  <si>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</si>
  <si>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</si>
  <si>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</si>
  <si>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</si>
  <si>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</si>
  <si>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</si>
  <si>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</si>
  <si>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</si>
  <si>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</si>
  <si>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</si>
  <si>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</si>
  <si>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</si>
  <si>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</si>
  <si>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</si>
  <si>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</si>
  <si>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</si>
  <si>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</si>
  <si>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</si>
  <si>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</si>
  <si>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</si>
  <si>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</si>
  <si>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</si>
  <si>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</si>
  <si>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</si>
  <si>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</si>
  <si>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</si>
  <si>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</si>
  <si>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</si>
  <si>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</si>
  <si>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</si>
  <si>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</si>
  <si>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</si>
  <si>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</si>
  <si>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</si>
  <si>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</si>
  <si>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</si>
  <si>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</si>
  <si>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</si>
  <si>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</si>
  <si>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</si>
  <si>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</si>
  <si>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</si>
  <si>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</si>
  <si>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</si>
  <si>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</si>
  <si>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</si>
  <si>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</si>
  <si>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</si>
  <si>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</si>
  <si>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</si>
  <si>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</si>
  <si>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</si>
  <si>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</si>
  <si>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</si>
  <si>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</si>
  <si>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</si>
  <si>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</si>
  <si>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</si>
  <si>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</si>
  <si>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</si>
  <si>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</si>
  <si>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</si>
  <si>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</si>
  <si>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</si>
  <si>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</si>
  <si>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</si>
  <si>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</si>
  <si>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</si>
  <si>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</si>
  <si>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</si>
  <si>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</si>
  <si>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</si>
  <si>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</si>
  <si>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</si>
  <si>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</si>
  <si>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</si>
  <si>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</si>
  <si>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</si>
  <si>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</si>
  <si>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</si>
  <si>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</si>
  <si>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</si>
  <si>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</si>
  <si>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</si>
  <si>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</si>
  <si>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</si>
  <si>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</si>
  <si>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</si>
  <si>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</si>
  <si>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</si>
  <si>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</si>
  <si>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</si>
  <si>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</si>
  <si>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</si>
  <si>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</si>
  <si>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</si>
  <si>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</si>
  <si>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</si>
  <si>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</si>
  <si>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</si>
  <si>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</si>
  <si>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</si>
  <si>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</si>
  <si>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</si>
  <si>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</si>
  <si>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</si>
  <si>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</si>
  <si>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</si>
  <si>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</si>
  <si>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</si>
  <si>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</si>
  <si>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</si>
  <si>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</si>
  <si>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</si>
  <si>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</si>
  <si>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</si>
  <si>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</si>
  <si>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</si>
  <si>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</si>
  <si>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</si>
  <si>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</si>
  <si>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</si>
  <si>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</si>
  <si>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</si>
  <si>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</si>
  <si>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</si>
  <si>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</si>
  <si>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</si>
  <si>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</si>
  <si>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</si>
  <si>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</si>
  <si>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</si>
  <si>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</si>
  <si>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</si>
  <si>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</si>
  <si>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</si>
  <si>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</si>
  <si>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</si>
  <si>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</si>
  <si>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</si>
  <si>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</si>
  <si>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</si>
  <si>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</si>
  <si>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</si>
  <si>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</si>
  <si>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</si>
  <si>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</si>
  <si>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</si>
  <si>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</si>
  <si>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</si>
  <si>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</si>
  <si>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</si>
  <si>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</si>
  <si>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</si>
  <si>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</si>
  <si>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</si>
  <si>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</si>
  <si>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</si>
  <si>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</si>
  <si>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</si>
  <si>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</si>
  <si>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</si>
  <si>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</si>
  <si>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</si>
  <si>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</si>
  <si>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</si>
  <si>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</si>
  <si>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</si>
  <si>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</si>
  <si>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</si>
  <si>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</si>
  <si>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</si>
  <si>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</si>
  <si>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</si>
  <si>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</si>
  <si>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</si>
  <si>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</si>
  <si>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</si>
  <si>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</si>
  <si>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</si>
  <si>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</si>
  <si>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</si>
  <si>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</si>
  <si>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</si>
  <si>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</si>
  <si>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</si>
  <si>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</si>
  <si>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</si>
  <si>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</si>
  <si>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</si>
  <si>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</si>
  <si>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</si>
  <si>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</si>
  <si>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</si>
  <si>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</si>
  <si>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</si>
  <si>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</si>
  <si>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</si>
  <si>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</si>
  <si>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</si>
  <si>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</si>
  <si>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</si>
  <si>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</si>
  <si>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</si>
  <si>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</si>
  <si>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</si>
  <si>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</si>
  <si>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</si>
  <si>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</si>
  <si>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</si>
  <si>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</si>
  <si>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</si>
  <si>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</si>
  <si>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</si>
  <si>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</si>
  <si>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</si>
  <si>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</si>
  <si>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</si>
  <si>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</si>
  <si>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</si>
  <si>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</si>
  <si>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</si>
  <si>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</si>
  <si>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</si>
  <si>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</si>
  <si>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</si>
  <si>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</si>
  <si>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</si>
  <si>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</si>
  <si>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</si>
  <si>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</si>
  <si>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</si>
  <si>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</si>
  <si>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</si>
  <si>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</si>
  <si>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</si>
  <si>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</si>
  <si>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</si>
  <si>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</si>
  <si>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</si>
  <si>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</si>
  <si>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</si>
  <si>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</si>
  <si>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</si>
  <si>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</si>
  <si>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</si>
  <si>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</si>
  <si>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</si>
  <si>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</si>
  <si>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</si>
  <si>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</si>
  <si>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</si>
  <si>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</si>
  <si>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</si>
  <si>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</si>
  <si>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</si>
  <si>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</si>
  <si>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</si>
  <si>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</si>
  <si>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</si>
  <si>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</si>
  <si>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</si>
  <si>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</si>
  <si>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</si>
  <si>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</si>
  <si>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</si>
  <si>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</si>
  <si>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</si>
  <si>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</si>
  <si>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</si>
  <si>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</si>
  <si>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</si>
  <si>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</si>
  <si>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</si>
  <si>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</si>
  <si>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</si>
  <si>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</si>
  <si>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</si>
  <si>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</si>
  <si>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</si>
  <si>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</si>
  <si>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</si>
  <si>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</si>
  <si>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</si>
  <si>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</si>
  <si>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</si>
  <si>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</si>
  <si>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</si>
  <si>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</si>
  <si>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</si>
  <si>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</si>
  <si>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</si>
  <si>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</si>
  <si>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</si>
  <si>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</si>
  <si>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</si>
  <si>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</si>
  <si>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</si>
  <si>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</si>
  <si>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</si>
  <si>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</si>
  <si>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</si>
  <si>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</si>
  <si>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</si>
  <si>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</si>
  <si>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</si>
  <si>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</si>
  <si>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</si>
  <si>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</si>
  <si>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</si>
  <si>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</si>
  <si>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</si>
  <si>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</si>
  <si>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</si>
  <si>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</si>
  <si>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</si>
  <si>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</si>
  <si>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</si>
  <si>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</si>
  <si>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</si>
  <si>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</si>
  <si>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</si>
  <si>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</si>
  <si>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</si>
  <si>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</si>
  <si>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</si>
  <si>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</si>
  <si>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</si>
  <si>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</si>
  <si>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</si>
  <si>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</si>
  <si>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</si>
  <si>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</si>
  <si>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</si>
  <si>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</si>
  <si>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</si>
  <si>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</si>
  <si>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</si>
  <si>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</si>
  <si>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</si>
  <si>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</si>
  <si>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</si>
  <si>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</si>
  <si>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</si>
  <si>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</si>
  <si>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</si>
  <si>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</si>
  <si>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</si>
  <si>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</si>
  <si>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</si>
  <si>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</si>
  <si>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</si>
  <si>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</si>
  <si>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</si>
  <si>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</si>
  <si>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</si>
  <si>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</si>
  <si>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</si>
  <si>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</si>
  <si>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</si>
  <si>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</si>
  <si>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</si>
  <si>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</si>
  <si>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</si>
  <si>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</si>
  <si>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</si>
  <si>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</si>
  <si>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</si>
  <si>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</si>
  <si>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</si>
  <si>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</si>
  <si>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</si>
  <si>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</si>
  <si>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</si>
  <si>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</si>
  <si>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</si>
  <si>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</si>
  <si>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</si>
  <si>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</si>
  <si>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</si>
  <si>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</si>
  <si>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</si>
  <si>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</si>
  <si>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</si>
  <si>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</si>
  <si>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</si>
  <si>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</si>
  <si>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</si>
  <si>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</si>
  <si>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</si>
  <si>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</si>
  <si>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</si>
  <si>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</si>
  <si>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</si>
  <si>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</si>
  <si>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</si>
  <si>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</si>
  <si>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</si>
  <si>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</si>
  <si>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</si>
  <si>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</si>
  <si>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</si>
  <si>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</si>
  <si>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</si>
  <si>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</si>
  <si>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</si>
  <si>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</si>
  <si>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</si>
  <si>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</si>
  <si>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</si>
  <si>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</si>
  <si>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</si>
  <si>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</si>
  <si>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</si>
  <si>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</si>
  <si>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</si>
  <si>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</si>
  <si>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</si>
  <si>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</si>
  <si>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</si>
  <si>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</si>
  <si>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</si>
  <si>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</si>
  <si>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</si>
  <si>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</si>
  <si>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</si>
  <si>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</si>
  <si>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</si>
  <si>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</si>
  <si>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</si>
  <si>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</si>
  <si>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</si>
  <si>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</si>
  <si>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</si>
  <si>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</si>
  <si>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</si>
  <si>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</si>
  <si>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</si>
  <si>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</si>
  <si>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</si>
  <si>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</si>
  <si>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</si>
  <si>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</si>
  <si>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</si>
  <si>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</si>
  <si>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</si>
  <si>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</si>
  <si>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</si>
  <si>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</si>
  <si>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</si>
  <si>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</si>
  <si>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</si>
  <si>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</si>
  <si>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</si>
  <si>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</si>
  <si>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</si>
  <si>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</si>
  <si>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</si>
  <si>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</si>
  <si>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</si>
  <si>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</si>
  <si>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</si>
  <si>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</si>
  <si>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</si>
  <si>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</si>
  <si>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</si>
  <si>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</si>
  <si>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</si>
  <si>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</si>
  <si>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</si>
  <si>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</si>
  <si>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</si>
  <si>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</si>
  <si>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</si>
  <si>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</si>
  <si>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</si>
  <si>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</si>
  <si>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</si>
  <si>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</si>
  <si>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</si>
  <si>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</si>
  <si>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</si>
  <si>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</si>
  <si>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</si>
  <si>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</si>
  <si>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</si>
  <si>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</si>
  <si>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</si>
  <si>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</si>
  <si>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</si>
  <si>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</si>
  <si>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</si>
  <si>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</si>
  <si>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</si>
  <si>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</si>
  <si>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</si>
  <si>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</si>
  <si>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</si>
  <si>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</si>
  <si>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</si>
  <si>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</si>
  <si>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</si>
  <si>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</si>
  <si>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</si>
  <si>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</si>
  <si>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</si>
  <si>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</si>
  <si>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</si>
  <si>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</si>
  <si>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</si>
  <si>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</si>
  <si>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</si>
  <si>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</si>
  <si>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</si>
  <si>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</si>
  <si>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</si>
  <si>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</si>
  <si>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</si>
  <si>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</si>
  <si>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</si>
  <si>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</si>
  <si>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</si>
  <si>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</si>
  <si>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</si>
  <si>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</si>
  <si>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</si>
  <si>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</si>
  <si>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</si>
  <si>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</si>
  <si>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</si>
  <si>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</si>
  <si>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</si>
  <si>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</si>
  <si>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</si>
  <si>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</si>
  <si>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</si>
  <si>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</si>
  <si>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</si>
  <si>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</si>
  <si>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</si>
  <si>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</si>
  <si>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</si>
  <si>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</si>
  <si>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</si>
  <si>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</si>
  <si>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</si>
  <si>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</si>
  <si>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</si>
  <si>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</si>
  <si>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</si>
  <si>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</si>
  <si>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</si>
  <si>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</si>
  <si>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</si>
  <si>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</si>
  <si>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</si>
  <si>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</si>
  <si>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</si>
  <si>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</si>
  <si>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</si>
  <si>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</si>
  <si>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</si>
  <si>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</si>
  <si>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</si>
  <si>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</si>
  <si>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</si>
  <si>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</si>
  <si>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</si>
  <si>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</si>
  <si>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</si>
  <si>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</si>
  <si>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</si>
  <si>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</si>
  <si>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</si>
  <si>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</si>
  <si>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</si>
  <si>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</si>
  <si>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</si>
  <si>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</si>
  <si>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</si>
  <si>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</si>
  <si>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</si>
  <si>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</si>
  <si>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</si>
  <si>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</si>
  <si>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</si>
  <si>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</si>
  <si>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</si>
  <si>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</si>
  <si>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</si>
  <si>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</si>
  <si>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</si>
  <si>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</si>
  <si>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</si>
  <si>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</si>
  <si>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</si>
  <si>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</si>
  <si>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</si>
  <si>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</si>
  <si>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</si>
  <si>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</si>
  <si>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</si>
  <si>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</si>
  <si>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</si>
  <si>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</si>
  <si>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</si>
  <si>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</si>
  <si>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</si>
  <si>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</si>
  <si>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</si>
  <si>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</si>
  <si>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</si>
  <si>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</si>
  <si>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</si>
  <si>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</si>
  <si>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</si>
  <si>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</si>
  <si>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</si>
  <si>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</si>
  <si>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</si>
  <si>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</si>
  <si>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</si>
  <si>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</si>
  <si>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</si>
  <si>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</si>
  <si>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</si>
  <si>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</si>
  <si>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</si>
  <si>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</si>
  <si>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</si>
  <si>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</si>
  <si>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</si>
  <si>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</si>
  <si>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</si>
  <si>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</si>
  <si>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</si>
  <si>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</si>
  <si>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</si>
  <si>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</si>
  <si>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</si>
  <si>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</si>
  <si>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</si>
  <si>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</si>
  <si>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</si>
  <si>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</si>
  <si>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</si>
  <si>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</si>
  <si>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</si>
  <si>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</si>
  <si>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</si>
  <si>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</si>
  <si>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</si>
  <si>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</si>
  <si>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</si>
  <si>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</si>
  <si>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</si>
  <si>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</si>
  <si>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</si>
  <si>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</si>
  <si>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</si>
  <si>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</si>
  <si>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</si>
  <si>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</si>
  <si>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</si>
  <si>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</si>
  <si>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</si>
  <si>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</si>
  <si>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</si>
  <si>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</si>
  <si>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</si>
  <si>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</si>
  <si>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</si>
  <si>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</si>
  <si>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</si>
  <si>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</si>
  <si>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</si>
  <si>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</si>
  <si>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</si>
  <si>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</si>
  <si>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</si>
  <si>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</si>
  <si>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</si>
  <si>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</si>
  <si>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</si>
  <si>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</si>
  <si>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</si>
  <si>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</si>
  <si>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</si>
  <si>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</si>
  <si>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</si>
  <si>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</si>
  <si>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</si>
  <si>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</si>
  <si>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</si>
  <si>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</si>
  <si>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</si>
  <si>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</si>
  <si>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</si>
  <si>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</si>
  <si>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</si>
  <si>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</si>
  <si>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</si>
  <si>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</si>
  <si>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</si>
  <si>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</si>
  <si>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</si>
  <si>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</si>
  <si>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</si>
  <si>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</si>
  <si>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</si>
  <si>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</si>
  <si>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</si>
  <si>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</si>
  <si>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</si>
  <si>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</si>
  <si>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</si>
  <si>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</si>
  <si>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</si>
  <si>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</si>
  <si>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</si>
  <si>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</si>
  <si>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</si>
  <si>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</si>
  <si>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</si>
  <si>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</si>
  <si>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</si>
  <si>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</si>
  <si>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</si>
  <si>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</si>
  <si>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</si>
  <si>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</si>
  <si>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</si>
  <si>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</si>
  <si>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</si>
  <si>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</si>
  <si>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</si>
  <si>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</si>
  <si>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</si>
  <si>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</si>
  <si>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</si>
  <si>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</si>
  <si>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</si>
  <si>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</si>
  <si>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</si>
  <si>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</si>
  <si>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</si>
  <si>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</si>
  <si>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</si>
  <si>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</si>
  <si>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</si>
  <si>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</si>
  <si>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</si>
  <si>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</si>
  <si>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</si>
  <si>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</si>
  <si>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</si>
  <si>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</si>
  <si>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</si>
  <si>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</si>
  <si>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</si>
  <si>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</si>
  <si>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</si>
  <si>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</si>
  <si>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</si>
  <si>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</si>
  <si>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</si>
  <si>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</si>
  <si>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</si>
  <si>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</si>
  <si>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</si>
  <si>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</si>
  <si>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</si>
  <si>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</si>
  <si>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</si>
  <si>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</si>
  <si>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</si>
  <si>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</si>
  <si>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</si>
  <si>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</si>
  <si>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</si>
  <si>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</si>
  <si>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</si>
  <si>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</si>
  <si>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</si>
  <si>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</si>
  <si>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</si>
  <si>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</si>
  <si>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</si>
  <si>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</si>
  <si>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</si>
  <si>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</si>
  <si>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</si>
  <si>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</si>
  <si>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</si>
  <si>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</si>
  <si>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</si>
  <si>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</si>
  <si>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</si>
  <si>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</si>
  <si>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</si>
  <si>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</si>
  <si>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</si>
  <si>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</si>
  <si>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</si>
  <si>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</si>
  <si>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</si>
  <si>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</si>
  <si>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</si>
  <si>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</si>
  <si>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</si>
  <si>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</si>
  <si>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</si>
  <si>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</si>
  <si>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</si>
  <si>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</si>
  <si>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</si>
  <si>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</si>
  <si>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</si>
  <si>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</si>
  <si>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</si>
  <si>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</si>
  <si>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</si>
  <si>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</si>
  <si>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</si>
  <si>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</si>
  <si>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</si>
  <si>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</si>
  <si>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</si>
  <si>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</si>
  <si>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</si>
  <si>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</si>
  <si>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</si>
  <si>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</si>
  <si>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</si>
  <si>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</si>
  <si>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</si>
  <si>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</si>
  <si>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</si>
  <si>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</si>
  <si>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</si>
  <si>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</si>
  <si>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</si>
  <si>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</si>
  <si>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</si>
  <si>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</si>
  <si>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</si>
  <si>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</si>
  <si>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</si>
  <si>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</si>
  <si>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</si>
  <si>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</si>
  <si>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</si>
  <si>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</si>
  <si>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</si>
  <si>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</si>
  <si>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</si>
  <si>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</si>
  <si>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</si>
  <si>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</si>
  <si>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</si>
  <si>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</si>
  <si>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</si>
  <si>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</si>
  <si>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</si>
  <si>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</si>
  <si>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</si>
  <si>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</si>
  <si>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</si>
  <si>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</si>
  <si>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</si>
  <si>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</si>
  <si>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</si>
  <si>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</si>
  <si>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</si>
  <si>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</si>
  <si>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</si>
  <si>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</si>
  <si>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</si>
  <si>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</si>
  <si>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</si>
  <si>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</si>
  <si>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</si>
  <si>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</si>
  <si>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</si>
  <si>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</si>
  <si>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</si>
  <si>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</si>
  <si>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</si>
  <si>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</si>
  <si>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</si>
  <si>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</si>
  <si>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</si>
  <si>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</si>
  <si>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</si>
  <si>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</si>
  <si>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</si>
  <si>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</si>
  <si>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</si>
  <si>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</si>
  <si>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</si>
  <si>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</si>
  <si>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</si>
  <si>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</si>
  <si>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</si>
  <si>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</si>
  <si>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</si>
  <si>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</si>
  <si>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</si>
  <si>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</si>
  <si>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</si>
  <si>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</si>
  <si>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</si>
  <si>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</si>
  <si>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</si>
  <si>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</si>
  <si>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</si>
  <si>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</si>
  <si>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</si>
  <si>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</si>
  <si>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</si>
  <si>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</si>
  <si>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</si>
  <si>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</si>
  <si>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</si>
  <si>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</si>
  <si>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</si>
  <si>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</si>
  <si>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</si>
  <si>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</si>
  <si>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</si>
  <si>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</si>
  <si>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</si>
  <si>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</si>
  <si>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</si>
  <si>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</si>
  <si>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</si>
  <si>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</si>
  <si>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</si>
  <si>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</si>
  <si>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</si>
  <si>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</si>
  <si>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</si>
  <si>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</si>
  <si>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</si>
  <si>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</si>
  <si>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</si>
  <si>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</si>
  <si>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</si>
  <si>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</si>
  <si>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</si>
  <si>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</si>
  <si>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</si>
  <si>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</si>
  <si>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</si>
  <si>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</si>
  <si>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</si>
  <si>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</si>
  <si>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</si>
  <si>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</si>
  <si>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</si>
  <si>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</si>
  <si>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</si>
  <si>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</si>
  <si>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</si>
  <si>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</si>
  <si>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</si>
  <si>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</si>
  <si>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</si>
  <si>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</si>
  <si>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</si>
  <si>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</si>
  <si>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</si>
  <si>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</si>
  <si>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</si>
  <si>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</si>
  <si>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</si>
  <si>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</si>
  <si>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</si>
  <si>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</si>
  <si>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</si>
  <si>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</si>
  <si>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</si>
  <si>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</si>
  <si>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</si>
  <si>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</si>
  <si>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</si>
  <si>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</si>
  <si>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</si>
  <si>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</si>
  <si>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</si>
  <si>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</si>
  <si>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</si>
  <si>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</si>
  <si>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</si>
  <si>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</si>
  <si>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</si>
  <si>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</si>
  <si>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</si>
  <si>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</si>
  <si>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</si>
  <si>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</si>
  <si>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</si>
  <si>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</si>
  <si>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</si>
  <si>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</si>
  <si>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</si>
  <si>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</si>
  <si>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</si>
  <si>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</si>
  <si>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</si>
  <si>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</si>
  <si>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</si>
  <si>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</si>
  <si>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</si>
  <si>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</si>
  <si>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</si>
  <si>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</si>
  <si>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</si>
  <si>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</si>
  <si>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</si>
  <si>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</si>
  <si>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</si>
  <si>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</si>
  <si>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</si>
  <si>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</si>
  <si>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</si>
  <si>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</si>
  <si>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</si>
  <si>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</si>
  <si>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</si>
  <si>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</si>
  <si>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</si>
  <si>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</si>
  <si>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</si>
  <si>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</si>
  <si>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</si>
  <si>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</si>
  <si>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</si>
  <si>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</si>
  <si>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</si>
  <si>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</si>
  <si>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</si>
  <si>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</si>
  <si>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</si>
  <si>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</si>
  <si>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</si>
  <si>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</si>
  <si>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</si>
  <si>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</si>
  <si>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</si>
  <si>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</si>
  <si>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</si>
  <si>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</si>
  <si>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</si>
  <si>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</si>
  <si>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</si>
  <si>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</si>
  <si>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</si>
  <si>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</si>
  <si>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</si>
  <si>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</si>
  <si>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</si>
  <si>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</si>
  <si>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</si>
  <si>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</si>
  <si>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</si>
  <si>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</si>
  <si>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</si>
  <si>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</si>
  <si>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</si>
  <si>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</si>
  <si>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</si>
  <si>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</si>
  <si>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</si>
  <si>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</si>
  <si>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</si>
  <si>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</si>
  <si>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</si>
  <si>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</si>
  <si>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</si>
  <si>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</si>
  <si>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</si>
  <si>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</si>
  <si>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</si>
  <si>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</si>
  <si>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</si>
  <si>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</si>
  <si>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</si>
  <si>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</si>
  <si>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</si>
  <si>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</si>
  <si>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</si>
  <si>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</si>
  <si>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</si>
  <si>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</si>
  <si>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</si>
  <si>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</si>
  <si>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</si>
  <si>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</si>
  <si>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</si>
  <si>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</si>
  <si>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</si>
  <si>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</si>
  <si>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</si>
  <si>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</si>
  <si>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</si>
  <si>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</si>
  <si>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</si>
  <si>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</si>
  <si>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</si>
  <si>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</si>
  <si>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</si>
  <si>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</si>
  <si>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</si>
  <si>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</si>
  <si>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</si>
  <si>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</si>
  <si>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</si>
  <si>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</si>
  <si>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</si>
  <si>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</si>
  <si>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</si>
  <si>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</si>
  <si>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</si>
  <si>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</si>
  <si>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</si>
  <si>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</si>
  <si>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</si>
  <si>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</si>
  <si>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</si>
  <si>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</si>
  <si>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</si>
  <si>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</si>
  <si>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</si>
  <si>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</si>
  <si>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</si>
  <si>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</si>
  <si>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</si>
  <si>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</si>
  <si>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</si>
  <si>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</si>
  <si>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</si>
  <si>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</si>
  <si>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</si>
  <si>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</si>
  <si>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</si>
  <si>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</si>
  <si>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</si>
  <si>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</si>
  <si>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</si>
  <si>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</si>
  <si>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</si>
  <si>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</si>
  <si>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</si>
  <si>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</si>
  <si>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</si>
  <si>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</si>
  <si>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</si>
  <si>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</si>
  <si>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</si>
  <si>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</si>
  <si>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</si>
  <si>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</si>
  <si>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</si>
  <si>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</si>
  <si>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</si>
  <si>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</si>
  <si>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</si>
  <si>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</si>
  <si>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</si>
  <si>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</si>
  <si>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</si>
  <si>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</si>
  <si>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</si>
  <si>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</si>
  <si>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</si>
  <si>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</si>
  <si>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</si>
  <si>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</si>
  <si>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</si>
  <si>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</si>
  <si>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</si>
  <si>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</si>
  <si>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</si>
  <si>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</si>
  <si>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</si>
  <si>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</si>
  <si>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</si>
  <si>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</si>
  <si>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</si>
  <si>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</si>
  <si>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</si>
  <si>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</si>
  <si>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</si>
  <si>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</si>
  <si>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</si>
  <si>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</si>
  <si>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</si>
  <si>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</si>
  <si>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</si>
  <si>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</si>
  <si>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</si>
  <si>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</si>
  <si>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</si>
  <si>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</si>
  <si>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</si>
  <si>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</si>
  <si>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</si>
  <si>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</si>
  <si>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</si>
  <si>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</si>
  <si>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</si>
  <si>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</si>
  <si>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</si>
  <si>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</si>
  <si>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</si>
  <si>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</si>
  <si>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</si>
  <si>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</si>
  <si>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</si>
  <si>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</si>
  <si>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</si>
  <si>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</si>
  <si>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</si>
  <si>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</si>
  <si>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</si>
  <si>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</si>
  <si>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</si>
  <si>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</si>
  <si>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</si>
  <si>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</si>
  <si>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</si>
  <si>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</si>
  <si>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</si>
  <si>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</si>
  <si>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</si>
  <si>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</si>
  <si>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</si>
  <si>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</si>
  <si>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</si>
  <si>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</si>
  <si>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</si>
  <si>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</si>
  <si>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</si>
  <si>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</si>
  <si>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</si>
  <si>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</si>
  <si>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</si>
  <si>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</si>
  <si>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</si>
  <si>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</si>
  <si>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</si>
  <si>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</si>
  <si>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</si>
  <si>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</si>
  <si>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</si>
  <si>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</si>
  <si>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</si>
  <si>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</si>
  <si>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</si>
  <si>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</si>
  <si>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</si>
  <si>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</si>
  <si>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</si>
  <si>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</si>
  <si>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</si>
  <si>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</si>
  <si>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</si>
  <si>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</si>
  <si>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</si>
  <si>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</si>
  <si>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</si>
  <si>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</si>
  <si>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</si>
  <si>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</si>
  <si>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</si>
  <si>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</si>
  <si>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</si>
  <si>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</si>
  <si>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</si>
  <si>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</si>
  <si>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</si>
  <si>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</si>
  <si>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</si>
  <si>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</si>
  <si>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</si>
  <si>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</si>
  <si>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</si>
  <si>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</si>
  <si>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</si>
  <si>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</si>
  <si>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</si>
  <si>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</si>
  <si>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</si>
  <si>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</si>
  <si>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</si>
  <si>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</si>
  <si>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</si>
  <si>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</si>
  <si>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</si>
  <si>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</si>
  <si>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</si>
  <si>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</si>
  <si>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</si>
  <si>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</si>
  <si>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</si>
  <si>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</si>
  <si>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</si>
  <si>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</si>
  <si>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</si>
  <si>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</si>
  <si>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</si>
  <si>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</si>
  <si>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</si>
  <si>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</si>
  <si>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</si>
  <si>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</si>
  <si>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</si>
  <si>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</si>
  <si>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</si>
  <si>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</si>
  <si>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</si>
  <si>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</si>
  <si>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</si>
  <si>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</si>
  <si>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</si>
  <si>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</si>
  <si>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</si>
  <si>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</si>
  <si>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</si>
  <si>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</si>
  <si>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</si>
  <si>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</si>
  <si>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</si>
  <si>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</si>
  <si>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</si>
  <si>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</si>
  <si>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</si>
  <si>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</si>
  <si>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</si>
  <si>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</si>
  <si>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</si>
  <si>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</si>
  <si>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</si>
  <si>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</si>
  <si>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</si>
  <si>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</si>
  <si>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</si>
  <si>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</si>
  <si>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</si>
  <si>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</si>
  <si>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</si>
  <si>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</si>
  <si>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</si>
  <si>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</si>
  <si>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</si>
  <si>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</si>
  <si>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</si>
  <si>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</si>
  <si>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</si>
  <si>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</si>
  <si>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</si>
  <si>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</si>
  <si>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</si>
  <si>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</si>
  <si>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</si>
  <si>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</si>
  <si>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</si>
  <si>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</si>
  <si>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</si>
  <si>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</si>
  <si>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</si>
  <si>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</si>
  <si>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</si>
  <si>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</si>
  <si>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</si>
  <si>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</si>
  <si>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</si>
  <si>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</si>
  <si>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</si>
  <si>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</si>
  <si>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</si>
  <si>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</si>
  <si>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</si>
  <si>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</si>
  <si>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</si>
  <si>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</si>
  <si>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</si>
  <si>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</si>
  <si>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</si>
  <si>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</si>
  <si>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</si>
  <si>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</si>
  <si>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</si>
  <si>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</si>
  <si>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</si>
  <si>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</si>
  <si>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</si>
  <si>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</si>
  <si>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</si>
  <si>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</si>
  <si>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</si>
  <si>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</si>
  <si>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</si>
  <si>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</si>
  <si>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</si>
  <si>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</si>
  <si>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</si>
  <si>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</si>
  <si>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</si>
  <si>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</si>
  <si>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</si>
  <si>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</si>
  <si>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</si>
  <si>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</si>
  <si>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</si>
  <si>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</si>
  <si>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</si>
  <si>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</si>
  <si>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</si>
  <si>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</si>
  <si>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</si>
  <si>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</si>
  <si>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</si>
  <si>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</si>
  <si>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</si>
  <si>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</si>
  <si>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</si>
  <si>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</si>
  <si>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</si>
  <si>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</si>
  <si>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</si>
  <si>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</si>
  <si>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</si>
  <si>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</si>
  <si>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</si>
  <si>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</si>
  <si>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</si>
  <si>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</si>
  <si>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</si>
  <si>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</si>
  <si>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</si>
  <si>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</si>
  <si>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</si>
  <si>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</si>
  <si>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</si>
  <si>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</si>
  <si>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</si>
  <si>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</si>
  <si>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</si>
  <si>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</si>
  <si>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</si>
  <si>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</si>
  <si>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</si>
  <si>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</si>
  <si>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</si>
  <si>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</si>
  <si>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</si>
  <si>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</si>
  <si>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</si>
  <si>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</si>
  <si>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</si>
  <si>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</si>
  <si>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</si>
  <si>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</si>
  <si>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</si>
  <si>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</si>
  <si>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</si>
  <si>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</si>
  <si>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</si>
  <si>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</si>
  <si>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</si>
  <si>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</si>
  <si>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</si>
  <si>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</si>
  <si>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</si>
  <si>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</si>
  <si>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</si>
  <si>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</si>
  <si>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</si>
  <si>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</si>
  <si>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</si>
  <si>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</si>
  <si>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</si>
  <si>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</si>
  <si>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</si>
  <si>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</si>
  <si>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</si>
  <si>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</si>
  <si>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</si>
  <si>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</si>
  <si>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</si>
  <si>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</si>
  <si>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</si>
  <si>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</si>
  <si>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</si>
  <si>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</si>
  <si>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</si>
  <si>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</si>
  <si>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</si>
  <si>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</si>
  <si>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</si>
  <si>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</si>
  <si>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</si>
  <si>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</si>
  <si>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</si>
  <si>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</si>
  <si>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</si>
  <si>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</si>
  <si>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</si>
  <si>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</si>
  <si>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</si>
  <si>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</si>
  <si>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</si>
  <si>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</si>
  <si>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</si>
  <si>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</si>
  <si>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</si>
  <si>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</si>
  <si>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</si>
  <si>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</si>
  <si>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</si>
  <si>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</si>
  <si>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</si>
  <si>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</si>
  <si>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</si>
  <si>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</si>
  <si>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</si>
  <si>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</si>
  <si>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</si>
  <si>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</si>
  <si>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</si>
  <si>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</si>
  <si>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</si>
  <si>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</si>
  <si>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</si>
  <si>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</si>
  <si>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</si>
  <si>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</si>
  <si>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</si>
  <si>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</si>
  <si>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</si>
  <si>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</si>
  <si>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</si>
  <si>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</si>
  <si>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</si>
  <si>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</si>
  <si>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</si>
  <si>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</si>
  <si>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</si>
  <si>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</si>
  <si>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</si>
  <si>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</si>
  <si>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</si>
  <si>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</si>
  <si>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</si>
  <si>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</si>
  <si>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</si>
  <si>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</si>
  <si>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</si>
  <si>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</si>
  <si>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</si>
  <si>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</si>
  <si>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</si>
  <si>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</si>
  <si>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</si>
  <si>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</si>
  <si>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</si>
  <si>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</si>
  <si>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</si>
  <si>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</si>
  <si>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</si>
  <si>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</si>
  <si>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</si>
  <si>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</si>
  <si>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</si>
  <si>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</si>
  <si>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</si>
  <si>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</si>
  <si>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</si>
  <si>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</si>
  <si>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</si>
  <si>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</si>
  <si>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</si>
  <si>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</si>
  <si>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</si>
  <si>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</si>
  <si>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</si>
  <si>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</si>
  <si>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</si>
  <si>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</si>
  <si>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</si>
  <si>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</si>
  <si>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</si>
  <si>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</si>
  <si>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</si>
  <si>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</si>
  <si>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</si>
  <si>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</si>
  <si>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</si>
  <si>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</si>
  <si>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</si>
  <si>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</si>
  <si>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</si>
  <si>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</si>
  <si>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</si>
  <si>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</si>
  <si>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</si>
  <si>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</si>
  <si>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</si>
  <si>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</si>
  <si>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</si>
  <si>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</si>
  <si>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</si>
  <si>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</si>
  <si>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</si>
  <si>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</si>
  <si>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</si>
  <si>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</si>
  <si>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</si>
  <si>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</si>
  <si>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</si>
  <si>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</si>
  <si>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</si>
  <si>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</si>
  <si>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</si>
  <si>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</si>
  <si>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</si>
  <si>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</si>
  <si>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</si>
  <si>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</si>
  <si>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</si>
  <si>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</si>
  <si>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</si>
  <si>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</si>
  <si>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</si>
  <si>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</si>
  <si>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</si>
  <si>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</si>
  <si>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</si>
  <si>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</si>
  <si>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</si>
  <si>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</si>
  <si>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</si>
  <si>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</si>
  <si>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</si>
  <si>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</si>
  <si>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</si>
  <si>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</si>
  <si>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</si>
  <si>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</si>
  <si>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</si>
  <si>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</si>
  <si>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</si>
  <si>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</si>
  <si>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</si>
  <si>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</si>
  <si>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</si>
  <si>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</si>
  <si>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</si>
  <si>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</si>
  <si>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</si>
  <si>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</si>
  <si>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</si>
  <si>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</si>
  <si>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</si>
  <si>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</si>
  <si>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</si>
  <si>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</si>
  <si>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</si>
  <si>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</si>
  <si>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</si>
  <si>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</si>
  <si>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</si>
  <si>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</si>
  <si>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</si>
  <si>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</si>
  <si>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</si>
  <si>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</si>
  <si>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</si>
  <si>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</si>
  <si>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</si>
  <si>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</si>
  <si>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</si>
  <si>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</si>
  <si>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</si>
  <si>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</si>
  <si>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</si>
  <si>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</si>
  <si>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</si>
  <si>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</si>
  <si>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</si>
  <si>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</si>
  <si>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</si>
  <si>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</si>
  <si>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</si>
  <si>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</si>
  <si>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</si>
  <si>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</si>
  <si>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</si>
  <si>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</si>
  <si>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</si>
  <si>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</si>
  <si>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</si>
  <si>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</si>
  <si>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</si>
  <si>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</si>
  <si>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</si>
  <si>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</si>
  <si>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</si>
  <si>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</si>
  <si>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</si>
  <si>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</si>
  <si>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</si>
  <si>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</si>
  <si>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</si>
  <si>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</si>
  <si>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</si>
  <si>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</si>
  <si>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</si>
  <si>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</si>
  <si>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</si>
  <si>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</si>
  <si>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</si>
  <si>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</si>
  <si>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</si>
  <si>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</si>
  <si>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</si>
  <si>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</si>
  <si>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</si>
  <si>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</si>
  <si>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</si>
  <si>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</si>
  <si>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</si>
  <si>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</si>
  <si>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</si>
  <si>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</si>
  <si>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</si>
  <si>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</si>
  <si>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</si>
  <si>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</si>
  <si>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</si>
  <si>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</si>
  <si>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</si>
  <si>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</si>
  <si>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</si>
  <si>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</si>
  <si>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</si>
  <si>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</si>
  <si>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</si>
  <si>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</si>
  <si>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</si>
  <si>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</si>
  <si>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</si>
  <si>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</si>
  <si>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</si>
  <si>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</si>
  <si>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</si>
  <si>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</si>
  <si>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</si>
  <si>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</si>
  <si>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</si>
  <si>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</si>
  <si>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</si>
  <si>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</si>
  <si>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</si>
  <si>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</si>
  <si>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</si>
  <si>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</si>
  <si>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</si>
  <si>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</si>
  <si>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</si>
  <si>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</si>
  <si>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</si>
  <si>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</si>
  <si>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</si>
  <si>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</si>
  <si>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</si>
  <si>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</si>
  <si>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</si>
  <si>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</si>
  <si>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</si>
  <si>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</si>
  <si>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</si>
  <si>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</si>
  <si>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</si>
  <si>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</si>
  <si>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</si>
  <si>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</si>
  <si>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</si>
  <si>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</si>
  <si>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</si>
  <si>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</si>
  <si>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</si>
  <si>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</si>
  <si>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</si>
  <si>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</si>
  <si>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</si>
  <si>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</si>
  <si>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</si>
  <si>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</si>
  <si>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</si>
  <si>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</si>
  <si>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</si>
  <si>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</si>
  <si>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</si>
  <si>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</si>
  <si>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</si>
  <si>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</si>
  <si>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</si>
  <si>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</si>
  <si>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</si>
  <si>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</si>
  <si>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</si>
  <si>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</si>
  <si>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</si>
  <si>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</si>
  <si>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</si>
  <si>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</si>
  <si>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</si>
  <si>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</si>
  <si>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</si>
  <si>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</si>
  <si>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</si>
  <si>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</si>
  <si>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</si>
  <si>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</si>
  <si>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</si>
  <si>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</si>
  <si>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</si>
  <si>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</si>
  <si>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</si>
  <si>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</si>
  <si>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</si>
  <si>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</si>
  <si>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</si>
  <si>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</si>
  <si>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</si>
  <si>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</si>
  <si>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</si>
  <si>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</si>
  <si>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</si>
  <si>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</si>
  <si>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</si>
  <si>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</si>
  <si>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</si>
  <si>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</si>
  <si>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</si>
  <si>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</si>
  <si>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</si>
  <si>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</si>
  <si>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</si>
  <si>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</si>
  <si>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</si>
  <si>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</si>
  <si>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</si>
  <si>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</si>
  <si>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</si>
  <si>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</si>
  <si>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</si>
  <si>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</si>
  <si>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</si>
  <si>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</si>
  <si>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</si>
  <si>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</si>
  <si>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</si>
  <si>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</si>
  <si>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</si>
  <si>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</si>
  <si>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</si>
  <si>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</si>
  <si>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</si>
  <si>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</si>
  <si>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</si>
  <si>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</si>
  <si>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</si>
  <si>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</si>
  <si>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</si>
  <si>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</si>
  <si>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</si>
  <si>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</si>
  <si>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</si>
  <si>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</si>
  <si>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</si>
  <si>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</si>
  <si>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</si>
  <si>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</si>
  <si>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</si>
  <si>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</si>
  <si>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</si>
  <si>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</si>
  <si>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</si>
  <si>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</si>
  <si>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</si>
  <si>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</si>
  <si>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</si>
  <si>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</si>
  <si>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</si>
  <si>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</si>
  <si>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</si>
  <si>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</si>
  <si>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</si>
  <si>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</si>
  <si>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</si>
  <si>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</si>
  <si>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</si>
  <si>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</si>
  <si>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</si>
  <si>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</si>
  <si>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</si>
  <si>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</si>
  <si>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</si>
  <si>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</si>
  <si>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</si>
  <si>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</si>
  <si>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</si>
  <si>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</si>
  <si>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</si>
  <si>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</si>
  <si>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</si>
  <si>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</si>
  <si>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</si>
  <si>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</si>
  <si>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</si>
  <si>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</si>
  <si>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</si>
  <si>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</si>
  <si>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</si>
  <si>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</si>
  <si>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</si>
  <si>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</si>
  <si>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</si>
  <si>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</si>
  <si>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</si>
  <si>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</si>
  <si>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</si>
  <si>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</si>
  <si>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</si>
  <si>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</si>
  <si>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</si>
  <si>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</si>
  <si>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</si>
  <si>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</si>
  <si>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</si>
  <si>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</si>
  <si>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</si>
  <si>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</si>
  <si>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</si>
  <si>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</si>
  <si>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</si>
  <si>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</si>
  <si>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</si>
  <si>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</si>
  <si>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</si>
  <si>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</si>
  <si>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</si>
  <si>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</si>
  <si>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</si>
  <si>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</si>
  <si>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</si>
  <si>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</si>
  <si>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</si>
  <si>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</si>
  <si>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</si>
  <si>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</si>
  <si>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</si>
  <si>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</si>
  <si>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</si>
  <si>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</si>
  <si>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</si>
  <si>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</si>
  <si>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</si>
  <si>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</si>
  <si>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</si>
  <si>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</si>
  <si>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</si>
  <si>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</si>
  <si>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</si>
  <si>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</si>
  <si>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</si>
  <si>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</si>
  <si>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</si>
  <si>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</si>
  <si>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</si>
  <si>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</si>
  <si>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</si>
  <si>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</si>
  <si>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</si>
  <si>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</si>
  <si>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</si>
  <si>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</si>
  <si>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</si>
  <si>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</si>
  <si>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</si>
  <si>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</si>
  <si>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</si>
  <si>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</si>
  <si>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</si>
  <si>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</si>
  <si>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</si>
  <si>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</si>
  <si>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</si>
  <si>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</si>
  <si>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</si>
  <si>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</si>
  <si>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</si>
  <si>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</si>
  <si>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</si>
  <si>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</si>
  <si>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</si>
  <si>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</si>
  <si>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</si>
  <si>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</si>
  <si>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</si>
  <si>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</si>
  <si>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</si>
  <si>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</si>
  <si>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</si>
  <si>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</si>
  <si>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</si>
  <si>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</si>
  <si>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</si>
  <si>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</si>
  <si>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</si>
  <si>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</si>
  <si>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</si>
  <si>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</si>
  <si>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</si>
  <si>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</si>
  <si>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</si>
  <si>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</si>
  <si>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</si>
  <si>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</si>
  <si>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</si>
  <si>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</si>
  <si>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</si>
  <si>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</si>
  <si>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</si>
  <si>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</si>
  <si>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</si>
  <si>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</si>
  <si>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</si>
  <si>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</si>
  <si>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</si>
  <si>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</si>
  <si>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</si>
  <si>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</si>
  <si>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</si>
  <si>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</si>
  <si>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</si>
  <si>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</si>
  <si>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</si>
  <si>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</si>
  <si>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</si>
  <si>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</si>
  <si>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</si>
  <si>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</si>
  <si>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</si>
  <si>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</si>
  <si>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</si>
  <si>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</si>
  <si>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</si>
  <si>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</si>
  <si>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</si>
  <si>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</si>
  <si>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</si>
  <si>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</si>
  <si>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</si>
  <si>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</si>
  <si>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</si>
  <si>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</si>
  <si>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</si>
  <si>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</si>
  <si>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</si>
  <si>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</si>
  <si>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</si>
  <si>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</si>
  <si>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</si>
  <si>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</si>
  <si>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</si>
  <si>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</si>
  <si>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</si>
  <si>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</si>
  <si>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</si>
  <si>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</si>
  <si>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</si>
  <si>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</si>
  <si>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</si>
  <si>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</si>
  <si>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</si>
  <si>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</si>
  <si>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</si>
  <si>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</si>
  <si>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</si>
  <si>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</si>
  <si>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</si>
  <si>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</si>
  <si>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</si>
  <si>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</si>
  <si>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</si>
  <si>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</si>
  <si>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</si>
  <si>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</si>
  <si>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</si>
  <si>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</si>
  <si>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</si>
  <si>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</si>
  <si>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</si>
  <si>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</si>
  <si>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</si>
  <si>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</si>
  <si>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</si>
  <si>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</si>
  <si>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</si>
  <si>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</si>
  <si>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</si>
  <si>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</si>
  <si>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</si>
  <si>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</si>
  <si>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</si>
  <si>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</si>
  <si>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</si>
  <si>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</si>
  <si>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</si>
  <si>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</si>
  <si>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</si>
  <si>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</si>
  <si>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</si>
  <si>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</si>
  <si>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</si>
  <si>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</si>
  <si>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</si>
  <si>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</si>
  <si>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</si>
  <si>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</si>
  <si>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</si>
  <si>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</si>
  <si>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</si>
  <si>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</si>
  <si>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</si>
  <si>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</si>
  <si>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</si>
  <si>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</si>
  <si>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</si>
  <si>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</si>
  <si>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</si>
  <si>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</si>
  <si>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</si>
  <si>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</si>
  <si>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</si>
  <si>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</si>
  <si>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</si>
  <si>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</si>
  <si>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</si>
  <si>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</si>
  <si>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</si>
  <si>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</si>
  <si>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</si>
  <si>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</si>
  <si>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</si>
  <si>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</si>
  <si>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</si>
  <si>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</si>
  <si>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</si>
  <si>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</si>
  <si>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</si>
  <si>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</si>
  <si>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</si>
  <si>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</si>
  <si>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</si>
  <si>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</si>
  <si>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</si>
  <si>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</si>
  <si>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</si>
  <si>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</si>
  <si>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</si>
  <si>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</si>
  <si>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</si>
  <si>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</si>
  <si>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</si>
  <si>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</si>
  <si>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</si>
  <si>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</si>
  <si>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</si>
  <si>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</si>
  <si>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</si>
  <si>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</si>
  <si>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</si>
  <si>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</si>
  <si>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</si>
  <si>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</si>
  <si>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</si>
  <si>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</si>
  <si>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</si>
  <si>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</si>
  <si>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</si>
  <si>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</si>
  <si>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</si>
  <si>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</si>
  <si>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</si>
  <si>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</si>
  <si>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</si>
  <si>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</si>
  <si>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</si>
  <si>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</si>
  <si>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</si>
  <si>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</si>
  <si>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</si>
  <si>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</si>
  <si>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</si>
  <si>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</si>
  <si>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</si>
  <si>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</si>
  <si>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</si>
  <si>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</si>
  <si>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</si>
  <si>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</si>
  <si>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</si>
  <si>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</si>
  <si>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</si>
  <si>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</si>
  <si>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</si>
  <si>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</si>
  <si>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</si>
  <si>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</si>
  <si>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</si>
  <si>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</si>
  <si>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</si>
  <si>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</si>
  <si>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</si>
  <si>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</si>
  <si>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</si>
  <si>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</si>
  <si>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</si>
  <si>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</si>
  <si>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</si>
  <si>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</si>
  <si>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</si>
  <si>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</si>
  <si>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</si>
  <si>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</si>
  <si>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</si>
  <si>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</si>
  <si>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</si>
  <si>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</si>
  <si>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</si>
  <si>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</si>
  <si>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</si>
  <si>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</si>
  <si>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</si>
  <si>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</si>
  <si>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</si>
  <si>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</si>
  <si>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</si>
  <si>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</si>
  <si>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</si>
  <si>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</si>
  <si>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</si>
  <si>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</si>
  <si>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</si>
  <si>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</si>
  <si>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</si>
  <si>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</si>
  <si>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</si>
  <si>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</si>
  <si>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</si>
  <si>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</si>
  <si>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</si>
  <si>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</si>
  <si>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</si>
  <si>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</si>
  <si>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</si>
  <si>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</si>
  <si>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</si>
  <si>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</si>
  <si>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</si>
  <si>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</si>
  <si>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</si>
  <si>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</si>
  <si>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</si>
  <si>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</si>
  <si>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</si>
  <si>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</si>
  <si>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</si>
  <si>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</si>
  <si>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</si>
  <si>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</si>
  <si>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</si>
  <si>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</si>
  <si>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</si>
  <si>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</si>
  <si>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</si>
  <si>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</si>
  <si>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</si>
  <si>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</si>
  <si>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</si>
  <si>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</si>
  <si>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</si>
  <si>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</si>
  <si>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</si>
  <si>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</si>
  <si>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</si>
  <si>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</si>
  <si>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</si>
  <si>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</si>
  <si>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</si>
  <si>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</si>
  <si>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</si>
  <si>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</si>
  <si>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</si>
  <si>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</si>
  <si>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</si>
  <si>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</si>
  <si>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</si>
  <si>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</si>
  <si>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</si>
  <si>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</si>
  <si>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</si>
  <si>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</si>
  <si>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</si>
  <si>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</si>
  <si>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</si>
  <si>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</si>
  <si>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</si>
  <si>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</si>
  <si>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</si>
  <si>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</si>
  <si>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</si>
  <si>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</si>
  <si>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</si>
  <si>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</si>
  <si>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</si>
  <si>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</si>
  <si>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</si>
  <si>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</si>
  <si>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</si>
  <si>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</si>
  <si>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</si>
  <si>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</si>
  <si>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</si>
  <si>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</si>
  <si>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</si>
  <si>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</si>
  <si>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</si>
  <si>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</si>
  <si>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</si>
  <si>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</si>
  <si>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</si>
  <si>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</si>
  <si>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</si>
  <si>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</si>
  <si>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</si>
  <si>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</si>
  <si>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</si>
  <si>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</si>
  <si>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</si>
  <si>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</si>
  <si>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</si>
  <si>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</si>
  <si>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</si>
  <si>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</si>
  <si>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</si>
  <si>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</si>
  <si>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</si>
  <si>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</si>
  <si>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</si>
  <si>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</si>
  <si>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</si>
  <si>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</si>
  <si>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</si>
  <si>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</si>
  <si>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</si>
  <si>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</si>
  <si>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</si>
  <si>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</si>
  <si>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</si>
  <si>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</si>
  <si>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</si>
  <si>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</si>
  <si>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</si>
  <si>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</si>
  <si>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</si>
  <si>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</si>
  <si>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</si>
  <si>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</si>
  <si>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</si>
  <si>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</si>
  <si>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</si>
  <si>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</si>
  <si>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</si>
  <si>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</si>
  <si>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</si>
  <si>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</si>
  <si>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</si>
  <si>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</si>
  <si>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</si>
  <si>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</si>
  <si>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</si>
  <si>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</si>
  <si>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</si>
  <si>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</si>
  <si>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</si>
  <si>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</si>
  <si>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</si>
  <si>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</si>
  <si>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</si>
  <si>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</si>
  <si>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</si>
  <si>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</si>
  <si>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</si>
  <si>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</si>
  <si>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</si>
  <si>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</si>
  <si>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</si>
  <si>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</si>
  <si>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</si>
  <si>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</si>
  <si>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</si>
  <si>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</si>
  <si>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</si>
  <si>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</si>
  <si>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</si>
  <si>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</si>
  <si>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</si>
  <si>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</si>
  <si>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</si>
  <si>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</si>
  <si>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</si>
  <si>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</si>
  <si>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</si>
  <si>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</si>
  <si>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</si>
  <si>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</si>
  <si>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</si>
  <si>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</si>
  <si>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</si>
  <si>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</si>
  <si>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</si>
  <si>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</si>
  <si>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</si>
  <si>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</si>
  <si>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</si>
  <si>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</si>
  <si>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</si>
  <si>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</si>
  <si>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</si>
  <si>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</si>
  <si>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</si>
  <si>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</si>
  <si>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</si>
  <si>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</si>
  <si>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</si>
  <si>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</si>
  <si>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</si>
  <si>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</si>
  <si>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</si>
  <si>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</si>
  <si>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</si>
  <si>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</si>
  <si>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</si>
  <si>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</si>
  <si>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</si>
  <si>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</si>
  <si>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</si>
  <si>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</si>
  <si>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</si>
  <si>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</si>
  <si>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</si>
  <si>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</si>
  <si>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</si>
  <si>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</si>
  <si>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</si>
  <si>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</si>
  <si>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</si>
  <si>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</si>
  <si>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</si>
  <si>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</si>
  <si>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</si>
  <si>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</si>
  <si>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</si>
  <si>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</si>
  <si>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</si>
  <si>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</si>
  <si>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</si>
  <si>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</si>
  <si>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</si>
  <si>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</si>
  <si>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</si>
  <si>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</si>
  <si>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</si>
  <si>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</si>
  <si>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</si>
  <si>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</si>
  <si>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</si>
  <si>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</si>
  <si>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</si>
  <si>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</si>
  <si>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</si>
  <si>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</si>
  <si>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</si>
  <si>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</si>
  <si>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</si>
  <si>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</si>
  <si>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</si>
  <si>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</si>
  <si>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</si>
  <si>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</si>
  <si>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</si>
  <si>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</si>
  <si>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</si>
  <si>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</si>
  <si>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</si>
  <si>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</si>
  <si>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</si>
  <si>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</si>
  <si>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</si>
  <si>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</si>
  <si>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</si>
  <si>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</si>
  <si>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</si>
  <si>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</si>
  <si>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</si>
  <si>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</si>
  <si>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</si>
  <si>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</si>
  <si>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</si>
  <si>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</si>
  <si>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</si>
  <si>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</si>
  <si>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</si>
  <si>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</si>
  <si>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</si>
  <si>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</si>
  <si>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</si>
  <si>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</si>
  <si>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</si>
  <si>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</si>
  <si>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</si>
  <si>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</si>
  <si>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</si>
  <si>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</si>
  <si>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</si>
  <si>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</si>
  <si>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</si>
  <si>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</si>
  <si>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</si>
  <si>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</si>
  <si>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</si>
  <si>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</si>
  <si>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</si>
  <si>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</si>
  <si>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</si>
  <si>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</si>
  <si>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</si>
  <si>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</si>
  <si>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</si>
  <si>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</si>
  <si>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</si>
  <si>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</si>
  <si>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</si>
  <si>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</si>
  <si>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</si>
  <si>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</si>
  <si>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</si>
  <si>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</si>
  <si>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</si>
  <si>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</si>
  <si>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</si>
  <si>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</si>
  <si>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</si>
  <si>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</si>
  <si>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</si>
  <si>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</si>
  <si>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</si>
  <si>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</si>
  <si>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</si>
  <si>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</si>
  <si>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</si>
  <si>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</si>
  <si>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</si>
  <si>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</si>
  <si>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</si>
  <si>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</si>
  <si>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</si>
  <si>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</si>
  <si>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</si>
  <si>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</si>
  <si>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</si>
  <si>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</si>
  <si>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</si>
  <si>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</si>
  <si>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</si>
  <si>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</si>
  <si>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</si>
  <si>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</si>
  <si>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</si>
  <si>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</si>
  <si>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</si>
  <si>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</si>
  <si>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</si>
  <si>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</si>
  <si>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</si>
  <si>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</si>
  <si>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</si>
  <si>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</si>
  <si>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</si>
  <si>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</si>
  <si>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</si>
  <si>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</si>
  <si>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</si>
  <si>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</si>
  <si>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</si>
  <si>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</si>
  <si>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</si>
  <si>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</si>
  <si>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</si>
  <si>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</si>
  <si>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</si>
  <si>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</si>
  <si>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</si>
  <si>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</si>
  <si>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</si>
  <si>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</si>
  <si>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</si>
  <si>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</si>
  <si>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</si>
  <si>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</si>
  <si>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</si>
  <si>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</si>
  <si>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</si>
  <si>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</si>
  <si>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</si>
  <si>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</si>
  <si>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</si>
  <si>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</si>
  <si>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</si>
  <si>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</si>
  <si>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</si>
  <si>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</si>
  <si>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</si>
  <si>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</si>
  <si>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</si>
  <si>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</si>
  <si>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</si>
  <si>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</si>
  <si>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</si>
  <si>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</si>
  <si>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</si>
  <si>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</si>
  <si>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</si>
  <si>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</si>
  <si>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</si>
  <si>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</si>
  <si>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</si>
  <si>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</si>
  <si>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</si>
  <si>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</si>
  <si>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</si>
  <si>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</si>
  <si>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</si>
  <si>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</si>
  <si>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</si>
  <si>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</si>
  <si>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</si>
  <si>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</si>
  <si>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</si>
  <si>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</si>
  <si>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</si>
  <si>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</si>
  <si>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</si>
  <si>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</si>
  <si>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</si>
  <si>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</si>
  <si>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</si>
  <si>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</si>
  <si>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</si>
  <si>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</si>
  <si>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</si>
  <si>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</si>
  <si>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</si>
  <si>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</si>
  <si>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</si>
  <si>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</si>
  <si>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</si>
  <si>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</si>
  <si>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</si>
  <si>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</si>
  <si>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</si>
  <si>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</si>
  <si>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</si>
  <si>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</si>
  <si>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</si>
  <si>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</si>
  <si>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</si>
  <si>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</si>
  <si>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</si>
  <si>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</si>
  <si>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</si>
  <si>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</si>
  <si>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</si>
  <si>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</si>
  <si>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</si>
  <si>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</si>
  <si>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</si>
  <si>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</si>
  <si>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</si>
  <si>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</si>
  <si>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</si>
  <si>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</si>
  <si>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</si>
  <si>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</si>
  <si>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</si>
  <si>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</si>
  <si>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</si>
  <si>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</si>
  <si>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</si>
  <si>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</si>
  <si>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</si>
  <si>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</si>
  <si>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</si>
  <si>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</si>
  <si>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</si>
  <si>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</si>
  <si>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</si>
  <si>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</si>
  <si>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</si>
  <si>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</si>
  <si>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</si>
  <si>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</si>
  <si>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</si>
  <si>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</si>
  <si>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</si>
  <si>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</si>
  <si>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</si>
  <si>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</si>
  <si>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</si>
  <si>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</si>
  <si>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</si>
  <si>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</si>
  <si>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</si>
  <si>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</si>
  <si>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</si>
  <si>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</si>
  <si>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</si>
  <si>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</si>
  <si>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</si>
  <si>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</si>
  <si>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</si>
  <si>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</si>
  <si>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</si>
  <si>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</si>
  <si>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</si>
  <si>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</si>
  <si>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</si>
  <si>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</si>
  <si>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</si>
  <si>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</si>
  <si>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</si>
  <si>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</si>
  <si>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</si>
  <si>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</si>
  <si>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</si>
  <si>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</si>
  <si>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</si>
  <si>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</si>
  <si>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</si>
  <si>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</si>
  <si>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</si>
  <si>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</si>
  <si>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</si>
  <si>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</si>
  <si>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</si>
  <si>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</si>
  <si>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</si>
  <si>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</si>
  <si>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</si>
  <si>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</si>
  <si>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</si>
  <si>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</si>
  <si>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</si>
  <si>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</si>
  <si>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</si>
  <si>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</si>
  <si>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</si>
  <si>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</si>
  <si>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</si>
  <si>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</si>
  <si>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</si>
  <si>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</si>
  <si>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</si>
  <si>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</si>
  <si>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</si>
  <si>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</si>
  <si>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</si>
  <si>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</si>
  <si>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</si>
  <si>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</si>
  <si>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</si>
  <si>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</si>
  <si>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</si>
  <si>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</si>
  <si>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</si>
  <si>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</si>
  <si>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</si>
  <si>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</si>
  <si>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</si>
  <si>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</si>
  <si>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</si>
  <si>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</si>
  <si>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</si>
  <si>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</si>
  <si>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</si>
  <si>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</si>
  <si>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</si>
  <si>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</si>
  <si>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</si>
  <si>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</si>
  <si>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</si>
  <si>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</si>
  <si>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</si>
  <si>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</si>
  <si>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</si>
  <si>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</si>
  <si>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</si>
  <si>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</si>
  <si>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</si>
  <si>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</si>
  <si>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</si>
  <si>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</si>
  <si>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</si>
  <si>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</si>
  <si>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</si>
  <si>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</si>
  <si>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</si>
  <si>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</si>
  <si>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</si>
  <si>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</si>
  <si>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</si>
  <si>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</si>
  <si>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</si>
  <si>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</si>
  <si>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</si>
  <si>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</si>
  <si>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</si>
  <si>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</si>
  <si>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</si>
  <si>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</si>
  <si>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</si>
  <si>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</si>
  <si>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</si>
  <si>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</si>
  <si>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</si>
  <si>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</si>
  <si>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</si>
  <si>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</si>
  <si>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</si>
  <si>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</si>
  <si>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</si>
  <si>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</si>
  <si>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</si>
  <si>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</si>
  <si>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</si>
  <si>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</si>
  <si>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</si>
  <si>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</si>
  <si>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</si>
  <si>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</si>
  <si>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</si>
  <si>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</si>
  <si>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</si>
  <si>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</si>
  <si>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</si>
  <si>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</si>
  <si>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</si>
  <si>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</si>
  <si>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</si>
  <si>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</si>
  <si>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</si>
  <si>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</si>
  <si>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</si>
  <si>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</si>
  <si>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</si>
  <si>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</si>
  <si>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</si>
  <si>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</si>
  <si>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</si>
  <si>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</si>
  <si>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</si>
  <si>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</si>
  <si>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</si>
  <si>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</si>
  <si>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</si>
  <si>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</si>
  <si>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</si>
  <si>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</si>
  <si>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</si>
  <si>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</si>
  <si>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</si>
  <si>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</si>
  <si>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</si>
  <si>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</si>
  <si>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</si>
  <si>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</si>
  <si>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</si>
  <si>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</si>
  <si>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</si>
  <si>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</si>
  <si>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</si>
  <si>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</si>
  <si>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</si>
  <si>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</si>
  <si>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</si>
  <si>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</si>
  <si>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</si>
  <si>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</si>
  <si>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</si>
  <si>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</si>
  <si>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</si>
  <si>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</si>
  <si>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</si>
  <si>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</si>
  <si>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</si>
  <si>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</si>
  <si>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</si>
  <si>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</si>
  <si>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</si>
  <si>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</si>
  <si>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</si>
  <si>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</si>
  <si>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</si>
  <si>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</si>
  <si>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</si>
  <si>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</si>
  <si>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</si>
  <si>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</si>
  <si>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</si>
  <si>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</si>
  <si>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</si>
  <si>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</si>
  <si>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</si>
  <si>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</si>
  <si>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</si>
  <si>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</si>
  <si>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</si>
  <si>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</si>
  <si>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</si>
  <si>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</si>
  <si>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</si>
  <si>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</si>
  <si>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</si>
  <si>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</si>
  <si>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</si>
  <si>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</si>
  <si>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</si>
  <si>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</si>
  <si>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</si>
  <si>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</si>
  <si>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</si>
  <si>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</si>
  <si>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</si>
  <si>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</si>
  <si>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</si>
  <si>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</si>
  <si>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</si>
  <si>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</si>
  <si>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</si>
  <si>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</si>
  <si>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</si>
  <si>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</si>
  <si>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</si>
  <si>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</si>
  <si>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</si>
  <si>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</si>
  <si>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</si>
  <si>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</si>
  <si>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</si>
  <si>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</si>
  <si>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</si>
  <si>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</si>
  <si>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</si>
  <si>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</si>
  <si>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</si>
  <si>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</si>
  <si>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</si>
  <si>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</si>
  <si>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</si>
  <si>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</si>
  <si>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</si>
  <si>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</si>
  <si>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</si>
  <si>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</si>
  <si>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</si>
  <si>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</si>
  <si>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</si>
  <si>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</si>
  <si>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</si>
  <si>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</si>
  <si>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</si>
  <si>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</si>
  <si>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</si>
  <si>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</si>
  <si>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</si>
  <si>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</si>
  <si>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</si>
  <si>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</si>
  <si>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</si>
  <si>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</si>
  <si>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</si>
  <si>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</si>
  <si>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</si>
  <si>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</si>
  <si>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</si>
  <si>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</si>
  <si>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</si>
  <si>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</si>
  <si>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</si>
  <si>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</si>
  <si>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</si>
  <si>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</si>
  <si>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</si>
  <si>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</si>
  <si>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</si>
  <si>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</si>
  <si>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</si>
  <si>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</si>
  <si>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</si>
  <si>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</si>
  <si>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</si>
  <si>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</si>
  <si>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</si>
  <si>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</si>
  <si>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</si>
  <si>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</si>
  <si>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</si>
  <si>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</si>
  <si>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</si>
  <si>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</si>
  <si>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</si>
  <si>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</si>
  <si>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</si>
  <si>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</si>
  <si>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</si>
  <si>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</si>
  <si>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</si>
  <si>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</si>
  <si>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</si>
  <si>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</si>
  <si>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</si>
  <si>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</si>
  <si>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</si>
  <si>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</si>
  <si>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</si>
  <si>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</si>
  <si>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</si>
  <si>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</si>
  <si>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</si>
  <si>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</si>
  <si>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</si>
  <si>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</si>
  <si>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</si>
  <si>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</si>
  <si>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</si>
  <si>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</si>
  <si>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</si>
  <si>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</si>
  <si>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</si>
  <si>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</si>
  <si>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</si>
  <si>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</si>
  <si>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</si>
  <si>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</si>
  <si>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</si>
  <si>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</si>
  <si>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</si>
  <si>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</si>
  <si>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</si>
  <si>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</si>
  <si>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</si>
  <si>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</si>
  <si>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</si>
  <si>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</si>
  <si>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</si>
  <si>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</si>
  <si>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</si>
  <si>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</si>
  <si>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</si>
  <si>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</si>
  <si>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</si>
  <si>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</si>
  <si>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</si>
  <si>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</si>
  <si>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</si>
  <si>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</si>
  <si>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</si>
  <si>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</si>
  <si>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</si>
  <si>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</si>
  <si>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</si>
  <si>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</si>
  <si>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</si>
  <si>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</si>
  <si>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</si>
  <si>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</si>
  <si>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</si>
  <si>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</si>
  <si>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</si>
  <si>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</si>
  <si>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</si>
  <si>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</si>
  <si>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</si>
  <si>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</si>
  <si>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</si>
  <si>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</si>
  <si>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</si>
  <si>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</si>
  <si>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</si>
  <si>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</si>
  <si>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</si>
  <si>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</si>
  <si>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</si>
  <si>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</si>
  <si>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</si>
  <si>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</si>
  <si>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</si>
  <si>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</si>
  <si>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</si>
  <si>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</si>
  <si>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</si>
  <si>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</si>
  <si>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</si>
  <si>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</si>
  <si>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</si>
  <si>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</si>
  <si>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</si>
  <si>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</si>
  <si>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</si>
  <si>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</si>
  <si>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</si>
  <si>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</si>
  <si>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</si>
  <si>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</si>
  <si>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</si>
  <si>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</si>
  <si>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</si>
  <si>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</si>
  <si>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</si>
  <si>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</si>
  <si>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</si>
  <si>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</si>
  <si>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</si>
  <si>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</si>
  <si>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</si>
  <si>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</si>
  <si>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</si>
  <si>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</si>
  <si>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</si>
  <si>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</si>
  <si>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</si>
  <si>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</si>
  <si>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</si>
  <si>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</si>
  <si>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</si>
  <si>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</si>
  <si>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</si>
  <si>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</si>
  <si>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</si>
  <si>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</si>
  <si>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</si>
  <si>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</si>
  <si>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</si>
  <si>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</si>
  <si>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</si>
  <si>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</si>
  <si>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</si>
  <si>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</si>
  <si>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</si>
  <si>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</si>
  <si>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</si>
  <si>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</si>
  <si>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</si>
  <si>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</si>
  <si>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</si>
  <si>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</si>
  <si>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</si>
  <si>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</si>
  <si>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</si>
  <si>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</si>
  <si>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</si>
  <si>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</si>
  <si>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</si>
  <si>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</si>
  <si>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</si>
  <si>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</si>
  <si>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</si>
  <si>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</si>
  <si>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</si>
  <si>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</si>
  <si>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</si>
  <si>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</si>
  <si>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</si>
  <si>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</si>
  <si>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</si>
  <si>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</si>
  <si>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</si>
  <si>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</si>
  <si>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</si>
  <si>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</si>
  <si>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</si>
  <si>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</si>
  <si>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</si>
  <si>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</si>
  <si>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</si>
  <si>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</si>
  <si>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</si>
  <si>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</si>
  <si>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</si>
  <si>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</si>
  <si>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</si>
  <si>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</si>
  <si>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</si>
  <si>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</si>
  <si>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</si>
  <si>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</si>
  <si>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</si>
  <si>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</si>
  <si>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</si>
  <si>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</si>
  <si>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</si>
  <si>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</si>
  <si>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</si>
  <si>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</si>
  <si>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</si>
  <si>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</si>
  <si>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</si>
  <si>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</si>
  <si>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</si>
  <si>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</si>
  <si>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</si>
  <si>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</si>
  <si>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</si>
  <si>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</si>
  <si>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</si>
  <si>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</si>
  <si>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</si>
  <si>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</si>
  <si>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</si>
  <si>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</si>
  <si>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</si>
  <si>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</si>
  <si>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</si>
  <si>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</si>
  <si>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</si>
  <si>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</si>
  <si>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</si>
  <si>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</si>
  <si>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</si>
  <si>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</si>
  <si>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</si>
  <si>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</si>
  <si>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</si>
  <si>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</si>
  <si>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</si>
  <si>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</si>
  <si>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</si>
  <si>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</si>
  <si>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</si>
  <si>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</si>
  <si>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</si>
  <si>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</si>
  <si>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</si>
  <si>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</si>
  <si>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</si>
  <si>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</si>
  <si>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</si>
  <si>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</si>
  <si>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</si>
  <si>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</si>
  <si>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</si>
  <si>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</si>
  <si>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</si>
  <si>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</si>
  <si>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</si>
  <si>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</si>
  <si>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</si>
  <si>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</si>
  <si>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</si>
  <si>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</si>
  <si>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</si>
  <si>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</si>
  <si>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</si>
  <si>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</si>
  <si>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</si>
  <si>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</si>
  <si>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</si>
  <si>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</si>
  <si>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</si>
  <si>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</si>
  <si>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</si>
  <si>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</si>
  <si>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</si>
  <si>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</si>
  <si>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</si>
  <si>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</si>
  <si>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</si>
  <si>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</si>
  <si>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</si>
  <si>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</si>
  <si>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</si>
  <si>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</si>
  <si>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</si>
  <si>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</si>
  <si>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</si>
  <si>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</si>
  <si>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</si>
  <si>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</si>
  <si>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</si>
  <si>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</si>
  <si>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</si>
  <si>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</si>
  <si>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</si>
  <si>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</si>
  <si>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</si>
  <si>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</si>
  <si>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</si>
  <si>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</si>
  <si>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</si>
  <si>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</si>
  <si>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</si>
  <si>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</si>
  <si>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</si>
  <si>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</si>
  <si>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</si>
  <si>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</si>
  <si>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</si>
  <si>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</si>
  <si>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</si>
  <si>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</si>
  <si>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</si>
  <si>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</si>
  <si>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</si>
  <si>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</si>
  <si>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</si>
  <si>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</si>
  <si>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</si>
  <si>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</si>
  <si>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</si>
  <si>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</si>
  <si>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</si>
  <si>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</si>
  <si>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</si>
  <si>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</si>
  <si>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</si>
  <si>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</si>
  <si>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</si>
  <si>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</si>
  <si>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</si>
  <si>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</si>
  <si>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</si>
  <si>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</si>
  <si>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</si>
  <si>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</si>
  <si>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</si>
  <si>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</si>
  <si>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</si>
  <si>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</si>
  <si>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</si>
  <si>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</si>
  <si>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</si>
  <si>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</si>
  <si>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</si>
  <si>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</si>
  <si>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</si>
  <si>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</si>
  <si>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</si>
  <si>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</si>
  <si>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</si>
  <si>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</si>
  <si>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</si>
  <si>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</si>
  <si>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</si>
  <si>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</si>
  <si>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</si>
  <si>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</si>
  <si>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</si>
  <si>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</si>
  <si>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</si>
  <si>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</si>
  <si>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</si>
  <si>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</si>
  <si>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</si>
  <si>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</si>
  <si>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</si>
  <si>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</si>
  <si>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</si>
  <si>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</si>
  <si>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</si>
  <si>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</si>
  <si>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</si>
  <si>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</si>
  <si>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</si>
  <si>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</si>
  <si>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</si>
  <si>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</si>
  <si>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</si>
  <si>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</si>
  <si>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</si>
  <si>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</si>
  <si>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</si>
  <si>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</si>
  <si>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</si>
  <si>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</si>
  <si>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</si>
  <si>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</si>
  <si>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</si>
  <si>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</si>
  <si>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</si>
  <si>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</si>
  <si>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</si>
  <si>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</si>
  <si>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</si>
  <si>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</si>
  <si>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</si>
  <si>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</si>
  <si>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</si>
  <si>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</si>
  <si>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</si>
  <si>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</si>
  <si>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</si>
  <si>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</si>
  <si>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</si>
  <si>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</si>
  <si>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</si>
  <si>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</si>
  <si>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</si>
  <si>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</si>
  <si>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</si>
  <si>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</si>
  <si>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</si>
  <si>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</si>
  <si>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</si>
  <si>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</si>
  <si>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</si>
  <si>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</si>
  <si>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</si>
  <si>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</si>
  <si>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</si>
  <si>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</si>
  <si>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</si>
  <si>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</si>
  <si>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</si>
  <si>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</si>
  <si>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</si>
  <si>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</si>
  <si>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</si>
  <si>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</si>
  <si>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</si>
  <si>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</si>
  <si>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</si>
  <si>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</si>
  <si>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</si>
  <si>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</si>
  <si>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</si>
  <si>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</si>
  <si>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</si>
  <si>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</si>
  <si>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</si>
  <si>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</si>
  <si>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</si>
  <si>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</si>
  <si>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</si>
  <si>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</si>
  <si>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</si>
  <si>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</si>
  <si>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</si>
  <si>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</si>
  <si>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</si>
  <si>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</si>
  <si>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</si>
  <si>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</si>
  <si>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</si>
  <si>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</si>
  <si>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</si>
  <si>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</si>
  <si>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</si>
  <si>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</si>
  <si>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</si>
  <si>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</si>
  <si>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</si>
  <si>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</si>
  <si>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</si>
  <si>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</si>
  <si>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</si>
  <si>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</si>
  <si>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</si>
  <si>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</si>
  <si>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</si>
  <si>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</si>
  <si>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</si>
  <si>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</si>
  <si>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</si>
  <si>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</si>
  <si>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</si>
  <si>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</si>
  <si>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</si>
  <si>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</si>
  <si>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</si>
  <si>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</si>
  <si>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</si>
  <si>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</si>
  <si>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</si>
  <si>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</si>
  <si>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</si>
  <si>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</si>
  <si>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</si>
  <si>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</si>
  <si>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</si>
  <si>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</si>
  <si>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</si>
  <si>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</si>
  <si>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</si>
  <si>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</si>
  <si>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</si>
  <si>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</si>
  <si>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</si>
  <si>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</si>
  <si>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</si>
  <si>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</si>
  <si>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</si>
  <si>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</si>
  <si>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</si>
  <si>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</si>
  <si>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</si>
  <si>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</si>
  <si>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</si>
  <si>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</si>
  <si>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</si>
  <si>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</si>
  <si>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</si>
  <si>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</si>
  <si>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</si>
  <si>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</si>
  <si>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</si>
  <si>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</si>
  <si>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</si>
  <si>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</si>
  <si>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</si>
  <si>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</si>
  <si>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</si>
  <si>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</si>
  <si>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</si>
  <si>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</si>
  <si>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</si>
  <si>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</si>
  <si>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</si>
  <si>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</si>
  <si>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</si>
  <si>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</si>
  <si>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</si>
  <si>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</si>
  <si>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</si>
  <si>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</si>
  <si>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</si>
  <si>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</si>
  <si>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</si>
  <si>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</si>
  <si>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</si>
  <si>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</si>
  <si>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</si>
  <si>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</si>
  <si>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</si>
  <si>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</si>
  <si>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</si>
  <si>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</si>
  <si>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</si>
  <si>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</si>
  <si>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</si>
  <si>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</si>
  <si>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</si>
  <si>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</si>
  <si>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</si>
  <si>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</si>
  <si>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</si>
  <si>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</si>
  <si>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</si>
  <si>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</si>
  <si>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</si>
  <si>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</si>
  <si>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</si>
  <si>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</si>
  <si>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</si>
  <si>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</si>
  <si>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</si>
  <si>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</si>
  <si>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</si>
  <si>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</si>
  <si>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</si>
  <si>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</si>
  <si>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</si>
  <si>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</si>
  <si>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</si>
  <si>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</si>
  <si>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</si>
  <si>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</si>
  <si>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</si>
  <si>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</si>
  <si>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</si>
  <si>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</si>
  <si>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</si>
  <si>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</si>
  <si>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</si>
  <si>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</si>
  <si>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</si>
  <si>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</si>
  <si>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</si>
  <si>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</si>
  <si>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</si>
  <si>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</si>
  <si>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</si>
  <si>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</si>
  <si>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</si>
  <si>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</si>
  <si>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</si>
  <si>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</si>
  <si>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</si>
  <si>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</si>
  <si>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</si>
  <si>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</si>
  <si>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</si>
  <si>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</si>
  <si>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</si>
  <si>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</si>
  <si>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</si>
  <si>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</si>
  <si>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</si>
  <si>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</si>
  <si>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</si>
  <si>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</si>
  <si>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</si>
  <si>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</si>
  <si>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</si>
  <si>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</si>
  <si>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</si>
  <si>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</si>
  <si>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</si>
  <si>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</si>
  <si>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</si>
  <si>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</si>
  <si>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</si>
  <si>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</si>
  <si>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</si>
  <si>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</si>
  <si>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</si>
  <si>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</si>
  <si>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</si>
  <si>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</si>
  <si>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</si>
  <si>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</si>
  <si>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</si>
  <si>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</si>
  <si>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</si>
  <si>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</si>
  <si>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</si>
  <si>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</si>
  <si>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</si>
  <si>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</si>
  <si>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</si>
  <si>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</si>
  <si>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</si>
  <si>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</si>
  <si>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</si>
  <si>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</si>
  <si>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</si>
  <si>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</si>
  <si>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</si>
  <si>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</si>
  <si>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</si>
  <si>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</si>
  <si>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</si>
  <si>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</si>
  <si>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</si>
  <si>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</si>
  <si>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</si>
  <si>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</si>
  <si>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</si>
  <si>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</si>
  <si>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</si>
  <si>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</si>
  <si>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</si>
  <si>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</si>
  <si>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</si>
  <si>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</si>
  <si>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</si>
  <si>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</si>
  <si>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</si>
  <si>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</si>
  <si>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</si>
  <si>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</si>
  <si>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</si>
  <si>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</si>
  <si>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</si>
  <si>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</si>
  <si>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</si>
  <si>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</si>
  <si>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</si>
  <si>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</si>
  <si>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</si>
  <si>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</si>
  <si>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</si>
  <si>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</si>
  <si>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</si>
  <si>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</si>
  <si>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</si>
  <si>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</si>
  <si>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</si>
  <si>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</si>
  <si>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</si>
  <si>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</si>
  <si>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</si>
  <si>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</si>
  <si>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</si>
  <si>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</si>
  <si>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</si>
  <si>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</si>
  <si>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</si>
  <si>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</si>
  <si>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</si>
  <si>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</si>
  <si>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</si>
  <si>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</si>
  <si>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</si>
  <si>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</si>
  <si>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</si>
  <si>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</si>
  <si>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</si>
  <si>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</si>
  <si>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</si>
  <si>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</si>
  <si>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</si>
  <si>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</si>
  <si>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</si>
  <si>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</si>
  <si>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</si>
  <si>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</si>
  <si>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</si>
  <si>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</si>
  <si>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</si>
  <si>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</si>
  <si>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</si>
  <si>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</si>
  <si>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</si>
  <si>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</si>
  <si>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</si>
  <si>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</si>
  <si>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</si>
  <si>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</si>
  <si>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</si>
  <si>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</si>
  <si>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</si>
  <si>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</si>
  <si>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</si>
  <si>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</si>
  <si>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</si>
  <si>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</si>
  <si>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</si>
  <si>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</si>
  <si>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</si>
  <si>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</si>
  <si>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</si>
  <si>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</si>
  <si>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</si>
  <si>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</si>
  <si>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</si>
  <si>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</si>
  <si>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</si>
  <si>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</si>
  <si>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</si>
  <si>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</si>
  <si>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</si>
  <si>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</si>
  <si>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</si>
  <si>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</si>
  <si>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</si>
  <si>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</si>
  <si>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</si>
  <si>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</si>
  <si>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</si>
  <si>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</si>
  <si>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</si>
  <si>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</si>
  <si>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</si>
  <si>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</si>
  <si>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</si>
  <si>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</si>
  <si>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</si>
  <si>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</si>
  <si>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</si>
  <si>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</si>
  <si>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</si>
  <si>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</si>
  <si>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</si>
  <si>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</si>
  <si>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</si>
  <si>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</si>
  <si>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</si>
  <si>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</si>
  <si>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</si>
  <si>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</si>
  <si>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</si>
  <si>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</si>
  <si>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</si>
  <si>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</si>
  <si>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</si>
  <si>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</si>
  <si>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</si>
  <si>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</si>
  <si>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</si>
  <si>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</si>
  <si>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</si>
  <si>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</si>
  <si>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</si>
  <si>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</si>
  <si>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</si>
  <si>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</si>
  <si>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</si>
  <si>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</si>
  <si>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</si>
  <si>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</si>
  <si>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</si>
  <si>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</si>
  <si>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</si>
  <si>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</si>
  <si>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</si>
  <si>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</si>
  <si>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</si>
  <si>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</si>
  <si>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</si>
  <si>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</si>
  <si>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</si>
  <si>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</si>
  <si>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</si>
  <si>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</si>
  <si>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</si>
  <si>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</si>
  <si>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</si>
  <si>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</si>
  <si>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</si>
  <si>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</si>
  <si>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</si>
  <si>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</si>
  <si>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</si>
  <si>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</si>
  <si>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</si>
  <si>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</si>
  <si>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</si>
  <si>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</si>
  <si>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</si>
  <si>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</si>
  <si>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</si>
  <si>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</si>
  <si>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</si>
  <si>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</si>
  <si>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</si>
  <si>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</si>
  <si>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</si>
  <si>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</si>
  <si>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</si>
  <si>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</si>
  <si>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</si>
  <si>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</si>
  <si>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</si>
  <si>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</si>
  <si>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</si>
  <si>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</si>
  <si>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</si>
  <si>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</si>
  <si>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</si>
  <si>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</si>
  <si>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</si>
  <si>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</si>
  <si>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</si>
  <si>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</si>
  <si>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</si>
  <si>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</si>
  <si>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</si>
  <si>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</si>
  <si>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</si>
  <si>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</si>
  <si>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</si>
  <si>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</si>
  <si>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</si>
  <si>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</si>
  <si>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</si>
  <si>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</si>
  <si>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</si>
  <si>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</si>
  <si>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</si>
  <si>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</si>
  <si>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</si>
  <si>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</si>
  <si>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</si>
  <si>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</si>
  <si>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</si>
  <si>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</si>
  <si>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</si>
  <si>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</si>
  <si>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</si>
  <si>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</si>
  <si>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</si>
  <si>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</si>
  <si>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</si>
  <si>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</si>
  <si>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</si>
  <si>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</si>
  <si>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</si>
  <si>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</si>
  <si>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</si>
  <si>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</si>
  <si>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</si>
  <si>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</si>
  <si>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</si>
  <si>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</si>
  <si>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</si>
  <si>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</si>
  <si>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</si>
  <si>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</si>
  <si>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</si>
  <si>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</si>
  <si>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</si>
  <si>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</si>
  <si>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</si>
  <si>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</si>
  <si>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</si>
  <si>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</si>
  <si>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</si>
  <si>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</si>
  <si>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</si>
  <si>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</si>
  <si>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</si>
  <si>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</si>
  <si>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</si>
  <si>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</si>
  <si>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</si>
  <si>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</si>
  <si>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</si>
  <si>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</si>
  <si>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</si>
  <si>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</si>
  <si>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</si>
  <si>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</si>
  <si>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</si>
  <si>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</si>
  <si>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</si>
  <si>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</si>
  <si>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</si>
  <si>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</si>
  <si>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</si>
  <si>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</si>
  <si>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</si>
  <si>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</si>
  <si>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</si>
  <si>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</si>
  <si>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</si>
  <si>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</si>
  <si>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</si>
  <si>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</si>
  <si>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</si>
  <si>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</si>
  <si>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</si>
  <si>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</si>
  <si>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</si>
  <si>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</si>
  <si>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</si>
  <si>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</si>
  <si>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</si>
  <si>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</si>
  <si>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</si>
  <si>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</si>
  <si>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</si>
  <si>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</si>
  <si>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</si>
  <si>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</si>
  <si>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</si>
  <si>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</si>
  <si>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</si>
  <si>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</si>
  <si>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</si>
  <si>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</si>
  <si>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</si>
  <si>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</si>
  <si>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</si>
  <si>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</si>
  <si>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</si>
  <si>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</si>
  <si>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</si>
  <si>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</si>
  <si>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</si>
  <si>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</si>
  <si>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</si>
  <si>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</si>
  <si>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</si>
  <si>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</si>
  <si>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</si>
  <si>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</si>
  <si>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</si>
  <si>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</si>
  <si>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</si>
  <si>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</si>
  <si>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</si>
  <si>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</si>
  <si>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</si>
  <si>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</si>
  <si>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</si>
  <si>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</si>
  <si>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</si>
  <si>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</si>
  <si>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</si>
  <si>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</si>
  <si>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</si>
  <si>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</si>
  <si>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</si>
  <si>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</si>
  <si>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</si>
  <si>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</si>
  <si>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</si>
  <si>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</si>
  <si>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</si>
  <si>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</si>
  <si>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</si>
  <si>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</si>
  <si>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</si>
  <si>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</si>
  <si>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</si>
  <si>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</si>
  <si>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</si>
  <si>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</si>
  <si>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</si>
  <si>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</si>
  <si>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</si>
  <si>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</si>
  <si>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</si>
  <si>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</si>
  <si>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</si>
  <si>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</si>
  <si>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</si>
  <si>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</si>
  <si>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</si>
  <si>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</si>
  <si>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</si>
  <si>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</si>
  <si>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</si>
  <si>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</si>
  <si>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</si>
  <si>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</si>
  <si>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</si>
  <si>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</si>
  <si>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</si>
  <si>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</si>
  <si>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</si>
  <si>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</si>
  <si>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</si>
  <si>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</si>
  <si>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</si>
  <si>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</si>
  <si>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</si>
  <si>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</si>
  <si>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</si>
  <si>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</si>
  <si>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</si>
  <si>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</si>
  <si>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</si>
  <si>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</si>
  <si>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</si>
  <si>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</si>
  <si>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</si>
  <si>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</si>
  <si>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</si>
  <si>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</si>
  <si>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</si>
  <si>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</si>
  <si>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</si>
  <si>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</si>
  <si>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</si>
  <si>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</si>
  <si>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</si>
  <si>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</si>
  <si>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</si>
  <si>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</si>
  <si>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</si>
  <si>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</si>
  <si>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</si>
  <si>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</si>
  <si>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</si>
  <si>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</si>
  <si>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</si>
  <si>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</si>
  <si>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</si>
  <si>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</si>
  <si>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</si>
  <si>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</si>
  <si>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</si>
  <si>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</si>
  <si>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</si>
  <si>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</si>
  <si>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</si>
  <si>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</si>
  <si>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</si>
  <si>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</si>
  <si>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</si>
  <si>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</si>
  <si>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</si>
  <si>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</si>
  <si>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</si>
  <si>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</si>
  <si>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</si>
  <si>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</si>
  <si>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</si>
  <si>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</si>
  <si>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</si>
  <si>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</si>
  <si>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</si>
  <si>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</si>
  <si>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</si>
  <si>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</si>
  <si>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</si>
  <si>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</si>
  <si>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</si>
  <si>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</si>
  <si>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</si>
  <si>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</si>
  <si>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</si>
  <si>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</si>
  <si>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</si>
  <si>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</si>
  <si>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</si>
  <si>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</si>
  <si>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</si>
  <si>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</si>
  <si>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</si>
  <si>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</si>
  <si>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</si>
  <si>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</si>
  <si>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</si>
  <si>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</si>
  <si>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</si>
  <si>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</si>
  <si>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</si>
  <si>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</si>
  <si>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</si>
  <si>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</si>
  <si>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</si>
  <si>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</si>
  <si>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</si>
  <si>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</si>
  <si>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</si>
  <si>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</si>
  <si>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</si>
  <si>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</si>
  <si>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</si>
  <si>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</si>
  <si>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</si>
  <si>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</si>
  <si>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</si>
  <si>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</si>
  <si>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</si>
  <si>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</si>
  <si>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</si>
  <si>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</si>
  <si>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</si>
  <si>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</si>
  <si>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</si>
  <si>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</si>
  <si>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</si>
  <si>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</si>
  <si>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</si>
  <si>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</si>
  <si>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</si>
  <si>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</si>
  <si>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</si>
  <si>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</si>
  <si>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</si>
  <si>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</si>
  <si>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</si>
  <si>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</si>
  <si>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</si>
  <si>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</si>
  <si>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</si>
  <si>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</si>
  <si>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</si>
  <si>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</si>
  <si>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</si>
  <si>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</si>
  <si>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</si>
  <si>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</si>
  <si>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</si>
  <si>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</si>
  <si>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</si>
  <si>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</si>
  <si>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</si>
  <si>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</si>
  <si>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</si>
  <si>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</si>
  <si>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</si>
  <si>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</si>
  <si>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</si>
  <si>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</si>
  <si>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</si>
  <si>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</si>
  <si>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</si>
  <si>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</si>
  <si>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</si>
  <si>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</si>
  <si>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</si>
  <si>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</si>
  <si>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</si>
  <si>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</si>
  <si>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</si>
  <si>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</si>
  <si>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</si>
  <si>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</si>
  <si>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</si>
  <si>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</si>
  <si>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</si>
  <si>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</si>
  <si>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</si>
  <si>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</si>
  <si>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</si>
  <si>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</si>
  <si>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</si>
  <si>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</si>
  <si>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</si>
  <si>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</si>
  <si>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</si>
  <si>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</si>
  <si>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</si>
  <si>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</si>
  <si>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</si>
  <si>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</si>
  <si>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</si>
  <si>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</si>
  <si>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</si>
  <si>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</si>
  <si>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</si>
  <si>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</si>
  <si>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</si>
  <si>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</si>
  <si>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</si>
  <si>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</si>
  <si>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</si>
  <si>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</si>
  <si>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</si>
  <si>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</si>
  <si>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</si>
  <si>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</si>
  <si>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</si>
  <si>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</si>
  <si>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</si>
  <si>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</si>
  <si>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</si>
  <si>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</si>
  <si>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</si>
  <si>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</si>
  <si>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</si>
  <si>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</si>
  <si>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</si>
  <si>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</si>
  <si>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</si>
  <si>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</si>
  <si>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</si>
  <si>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</si>
  <si>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</si>
  <si>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</si>
  <si>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</si>
  <si>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</si>
  <si>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</si>
  <si>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</si>
  <si>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</si>
  <si>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</si>
  <si>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</si>
  <si>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</si>
  <si>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</si>
  <si>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</si>
  <si>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</si>
  <si>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</si>
  <si>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</si>
  <si>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</si>
  <si>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</si>
  <si>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</si>
  <si>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</si>
  <si>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</si>
  <si>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</si>
  <si>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</si>
  <si>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</si>
  <si>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</si>
  <si>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</si>
  <si>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</si>
  <si>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</si>
  <si>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</si>
  <si>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</si>
  <si>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</si>
  <si>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</si>
  <si>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</si>
  <si>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</si>
  <si>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</si>
  <si>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</si>
  <si>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</si>
  <si>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</si>
  <si>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</si>
  <si>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</si>
  <si>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</si>
  <si>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</si>
  <si>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</si>
  <si>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</si>
  <si>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</si>
  <si>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</si>
  <si>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</si>
  <si>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</si>
  <si>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</si>
  <si>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</si>
  <si>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</si>
  <si>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</si>
  <si>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</si>
  <si>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</si>
  <si>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</si>
  <si>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</si>
  <si>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</si>
  <si>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</si>
  <si>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</si>
  <si>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</si>
  <si>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</si>
  <si>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</si>
  <si>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</si>
  <si>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</si>
  <si>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</si>
  <si>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</si>
  <si>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</si>
  <si>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</si>
  <si>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</si>
  <si>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</si>
  <si>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</si>
  <si>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</si>
  <si>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</si>
  <si>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</si>
  <si>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</si>
  <si>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</si>
  <si>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</si>
  <si>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</si>
  <si>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</si>
  <si>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</si>
  <si>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</si>
  <si>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</si>
  <si>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</si>
  <si>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</si>
  <si>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</si>
  <si>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</si>
  <si>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</si>
  <si>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</si>
  <si>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</si>
  <si>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</si>
  <si>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</si>
  <si>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</si>
  <si>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</si>
  <si>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</si>
  <si>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</si>
  <si>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</si>
  <si>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</si>
  <si>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</si>
  <si>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</si>
  <si>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</si>
  <si>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</si>
  <si>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</si>
  <si>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</si>
  <si>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</si>
  <si>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</si>
  <si>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</si>
  <si>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</si>
  <si>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</si>
  <si>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</si>
  <si>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</si>
  <si>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</si>
  <si>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</si>
  <si>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</si>
  <si>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</si>
  <si>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</si>
  <si>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</si>
  <si>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</si>
  <si>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</si>
  <si>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</si>
  <si>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</si>
  <si>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</si>
  <si>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</si>
  <si>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</si>
  <si>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</si>
  <si>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</si>
  <si>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</si>
  <si>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</si>
  <si>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</si>
  <si>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</si>
  <si>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</si>
  <si>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</si>
  <si>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</si>
  <si>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</si>
  <si>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</si>
  <si>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</si>
  <si>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</si>
  <si>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</si>
  <si>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</si>
  <si>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</si>
  <si>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</si>
  <si>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</si>
  <si>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</si>
  <si>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</si>
  <si>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</si>
  <si>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</si>
  <si>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</si>
  <si>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</si>
  <si>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</si>
  <si>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</si>
  <si>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</si>
  <si>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</si>
  <si>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</si>
  <si>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</si>
  <si>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</si>
  <si>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</si>
  <si>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</si>
  <si>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</si>
  <si>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</si>
  <si>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</si>
  <si>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</si>
  <si>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</si>
  <si>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</si>
  <si>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</si>
  <si>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</si>
  <si>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</si>
  <si>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</si>
  <si>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</si>
  <si>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</si>
  <si>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</si>
  <si>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</si>
  <si>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</si>
  <si>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</si>
  <si>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</si>
  <si>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</si>
  <si>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</si>
  <si>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</si>
  <si>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</si>
  <si>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</si>
  <si>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</si>
  <si>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</si>
  <si>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</si>
  <si>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</si>
  <si>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</si>
  <si>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</si>
  <si>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</si>
  <si>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</si>
  <si>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</si>
  <si>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</si>
  <si>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</si>
  <si>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</si>
  <si>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</si>
  <si>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</si>
  <si>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</si>
  <si>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</si>
  <si>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</si>
  <si>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</si>
  <si>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</si>
  <si>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</si>
  <si>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</si>
  <si>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</si>
  <si>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</si>
  <si>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</si>
  <si>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</si>
  <si>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</si>
  <si>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</si>
  <si>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</si>
  <si>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</si>
  <si>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</si>
  <si>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</si>
  <si>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</si>
  <si>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</si>
  <si>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</si>
  <si>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</si>
  <si>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</si>
  <si>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</si>
  <si>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</si>
  <si>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</si>
  <si>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</si>
  <si>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</si>
  <si>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</si>
  <si>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</si>
  <si>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</si>
  <si>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</si>
  <si>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</si>
  <si>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</si>
  <si>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</si>
  <si>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</si>
  <si>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</si>
  <si>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</si>
  <si>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</si>
  <si>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</si>
  <si>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</si>
  <si>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</si>
  <si>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</si>
  <si>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</si>
  <si>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</si>
  <si>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</si>
  <si>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</si>
  <si>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</si>
  <si>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</si>
  <si>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</si>
  <si>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</si>
  <si>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</si>
  <si>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</si>
  <si>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</si>
  <si>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</si>
  <si>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</si>
  <si>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</si>
  <si>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</si>
  <si>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</si>
  <si>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</si>
  <si>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</si>
  <si>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</si>
  <si>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</si>
  <si>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</si>
  <si>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</si>
  <si>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</si>
  <si>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</si>
  <si>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</si>
  <si>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</si>
  <si>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</si>
  <si>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</si>
  <si>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</si>
  <si>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</si>
  <si>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</si>
  <si>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</si>
  <si>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</si>
  <si>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</si>
  <si>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</si>
  <si>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</si>
  <si>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</si>
  <si>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</si>
  <si>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</si>
  <si>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</si>
  <si>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</si>
  <si>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</si>
  <si>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</si>
  <si>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</si>
  <si>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</si>
  <si>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</si>
  <si>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</si>
  <si>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</si>
  <si>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</si>
  <si>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</si>
  <si>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</si>
  <si>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</si>
  <si>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</si>
  <si>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</si>
  <si>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</si>
  <si>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</si>
  <si>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</si>
  <si>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</si>
  <si>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</si>
  <si>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</si>
  <si>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</si>
  <si>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</si>
  <si>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</si>
  <si>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</si>
  <si>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</si>
  <si>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</si>
  <si>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</si>
  <si>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</si>
  <si>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</si>
  <si>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</si>
  <si>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</si>
  <si>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</si>
  <si>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</si>
  <si>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</si>
  <si>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</si>
  <si>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</si>
  <si>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</si>
  <si>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</si>
  <si>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</si>
  <si>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</si>
  <si>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</si>
  <si>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</si>
  <si>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</si>
  <si>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</si>
  <si>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</si>
  <si>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</si>
  <si>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</si>
  <si>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</si>
  <si>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</si>
  <si>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</si>
  <si>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</si>
  <si>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</si>
  <si>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</si>
  <si>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</si>
  <si>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</si>
  <si>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</si>
  <si>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</si>
  <si>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</si>
  <si>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</si>
  <si>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</si>
  <si>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</si>
  <si>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</si>
  <si>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</si>
  <si>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</si>
  <si>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</si>
  <si>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</si>
  <si>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</si>
  <si>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</si>
  <si>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</si>
  <si>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</si>
  <si>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</si>
  <si>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</si>
  <si>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</si>
  <si>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</si>
  <si>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</si>
  <si>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</si>
  <si>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</si>
  <si>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</si>
  <si>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</si>
  <si>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</si>
  <si>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</si>
  <si>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</si>
  <si>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</si>
  <si>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</si>
  <si>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</si>
  <si>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</si>
  <si>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</si>
  <si>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</si>
  <si>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</si>
  <si>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</si>
  <si>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</si>
  <si>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</si>
  <si>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</si>
  <si>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</si>
  <si>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</si>
  <si>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</si>
  <si>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</si>
  <si>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</si>
  <si>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</si>
  <si>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</si>
  <si>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</si>
  <si>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</si>
  <si>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</si>
  <si>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</si>
  <si>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</si>
  <si>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</si>
  <si>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</si>
  <si>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</si>
  <si>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</si>
  <si>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</si>
  <si>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</si>
  <si>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</si>
  <si>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</si>
  <si>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</si>
  <si>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</si>
  <si>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</si>
  <si>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</si>
  <si>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</si>
  <si>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</si>
  <si>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</si>
  <si>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</si>
  <si>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</si>
  <si>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</si>
  <si>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</si>
  <si>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</si>
  <si>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</si>
  <si>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</si>
  <si>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</si>
  <si>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</si>
  <si>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</si>
  <si>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</si>
  <si>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</si>
  <si>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</si>
  <si>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</si>
  <si>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</si>
  <si>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</si>
  <si>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</si>
  <si>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</si>
  <si>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</si>
  <si>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</si>
  <si>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</si>
  <si>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</si>
  <si>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</si>
  <si>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</si>
  <si>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</si>
  <si>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</si>
  <si>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</si>
  <si>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</si>
  <si>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</si>
  <si>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</si>
  <si>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</si>
  <si>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</si>
  <si>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</si>
  <si>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</si>
  <si>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</si>
  <si>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</si>
  <si>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</si>
  <si>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</si>
  <si>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</si>
  <si>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</si>
  <si>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</si>
  <si>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</si>
  <si>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</si>
  <si>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</si>
  <si>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</si>
  <si>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</si>
  <si>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</si>
  <si>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</si>
  <si>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</si>
  <si>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</si>
  <si>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</si>
  <si>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</si>
  <si>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</si>
  <si>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</si>
  <si>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</si>
  <si>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</si>
  <si>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</si>
  <si>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</si>
  <si>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</si>
  <si>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</si>
  <si>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</si>
  <si>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</si>
  <si>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</si>
  <si>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</si>
  <si>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</si>
  <si>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</si>
  <si>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</si>
  <si>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</si>
  <si>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</si>
  <si>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</si>
  <si>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</si>
  <si>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</si>
  <si>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</si>
  <si>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</si>
  <si>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</si>
  <si>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</si>
  <si>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</si>
  <si>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</si>
  <si>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</si>
  <si>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</si>
  <si>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</si>
  <si>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</si>
  <si>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</si>
  <si>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</si>
  <si>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</si>
  <si>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</si>
  <si>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</si>
  <si>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</si>
  <si>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</si>
  <si>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</si>
  <si>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</si>
  <si>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</si>
  <si>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</si>
  <si>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</si>
  <si>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</si>
  <si>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</si>
  <si>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</si>
  <si>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</si>
  <si>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</si>
  <si>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</si>
  <si>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</si>
  <si>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</si>
  <si>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</si>
  <si>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</si>
  <si>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</si>
  <si>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</si>
  <si>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</si>
  <si>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</si>
  <si>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</si>
  <si>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</si>
  <si>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</si>
  <si>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</si>
  <si>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</si>
  <si>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</si>
  <si>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</si>
  <si>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</si>
  <si>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</si>
  <si>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</si>
  <si>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</si>
  <si>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</si>
  <si>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</si>
  <si>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</si>
  <si>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</si>
  <si>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</si>
  <si>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</si>
  <si>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</si>
  <si>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</si>
  <si>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</si>
  <si>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</si>
  <si>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</si>
  <si>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</si>
  <si>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</si>
  <si>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</si>
  <si>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</si>
  <si>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</si>
  <si>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</si>
  <si>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</si>
  <si>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</si>
  <si>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</si>
  <si>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</si>
  <si>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</si>
  <si>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</si>
  <si>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</si>
  <si>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</si>
  <si>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</si>
  <si>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</si>
  <si>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</si>
  <si>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</si>
  <si>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</si>
  <si>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</si>
  <si>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</si>
  <si>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</si>
  <si>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</si>
  <si>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</si>
  <si>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</si>
  <si>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</si>
  <si>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</si>
  <si>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</si>
  <si>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</si>
  <si>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</si>
  <si>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</si>
  <si>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</si>
  <si>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</si>
  <si>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</si>
  <si>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</si>
  <si>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</si>
  <si>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</si>
  <si>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</si>
  <si>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</si>
  <si>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</si>
  <si>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</si>
  <si>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</si>
  <si>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</si>
  <si>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</si>
  <si>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</si>
  <si>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</si>
  <si>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</si>
  <si>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</si>
  <si>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</si>
  <si>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</si>
  <si>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</si>
  <si>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</si>
  <si>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</si>
  <si>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</si>
  <si>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</si>
  <si>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</si>
  <si>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</si>
  <si>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</si>
  <si>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</si>
  <si>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</si>
  <si>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</si>
  <si>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</si>
  <si>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</si>
  <si>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</si>
  <si>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</si>
  <si>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</si>
  <si>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</si>
  <si>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</si>
  <si>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</si>
  <si>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</si>
  <si>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</si>
  <si>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</si>
  <si>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</si>
  <si>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</si>
  <si>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</si>
  <si>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</si>
  <si>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</si>
  <si>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</si>
  <si>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</si>
  <si>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</si>
  <si>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</si>
  <si>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</si>
  <si>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</si>
  <si>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</si>
  <si>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</si>
  <si>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</si>
  <si>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</si>
  <si>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</si>
  <si>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</si>
  <si>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</si>
  <si>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</si>
  <si>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</si>
  <si>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</si>
  <si>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</si>
  <si>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</si>
  <si>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</si>
  <si>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</si>
  <si>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</si>
  <si>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</si>
  <si>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</si>
  <si>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</si>
  <si>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</si>
  <si>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</si>
  <si>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</si>
  <si>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</si>
  <si>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</si>
  <si>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</si>
  <si>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</si>
  <si>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</si>
  <si>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</si>
  <si>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</si>
  <si>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</si>
  <si>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</si>
  <si>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</si>
  <si>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</si>
  <si>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</si>
  <si>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</si>
  <si>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</si>
  <si>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</si>
  <si>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</si>
  <si>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</si>
  <si>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</si>
  <si>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</si>
  <si>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</si>
  <si>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</si>
  <si>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</si>
  <si>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</si>
  <si>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</si>
  <si>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</si>
  <si>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</si>
  <si>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</si>
  <si>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</si>
  <si>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</si>
  <si>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</si>
  <si>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</si>
  <si>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</si>
  <si>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</si>
  <si>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</si>
  <si>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</si>
  <si>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</si>
  <si>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</si>
  <si>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</si>
  <si>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</si>
  <si>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</si>
  <si>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</si>
  <si>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</si>
  <si>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</si>
  <si>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</si>
  <si>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</si>
  <si>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</si>
  <si>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</si>
  <si>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</si>
  <si>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</si>
  <si>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</si>
  <si>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</si>
  <si>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</si>
  <si>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</si>
  <si>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</si>
  <si>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</si>
  <si>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</si>
  <si>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</si>
  <si>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</si>
  <si>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</si>
  <si>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</si>
  <si>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</si>
  <si>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</si>
  <si>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</si>
  <si>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</si>
  <si>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</si>
  <si>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</si>
  <si>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</si>
  <si>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</si>
  <si>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</si>
  <si>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</si>
  <si>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</si>
  <si>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</si>
  <si>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</si>
  <si>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</si>
  <si>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</si>
  <si>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</si>
  <si>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</si>
  <si>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</si>
  <si>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</si>
  <si>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</si>
  <si>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</si>
  <si>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</si>
  <si>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</si>
  <si>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</si>
  <si>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</si>
  <si>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</si>
  <si>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</si>
  <si>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</si>
  <si>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</si>
  <si>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</si>
  <si>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</si>
  <si>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</si>
  <si>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</si>
  <si>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</si>
  <si>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</si>
  <si>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</si>
  <si>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</si>
  <si>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</si>
  <si>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</si>
  <si>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</si>
  <si>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</si>
  <si>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</si>
  <si>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</si>
  <si>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</si>
  <si>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</si>
  <si>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</si>
  <si>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</si>
  <si>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</si>
  <si>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</si>
  <si>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</si>
  <si>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</si>
  <si>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</si>
  <si>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</si>
  <si>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</si>
  <si>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</si>
  <si>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</si>
  <si>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</si>
  <si>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</si>
  <si>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</si>
  <si>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</si>
  <si>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</si>
  <si>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</si>
  <si>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</si>
  <si>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</si>
  <si>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</si>
  <si>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</si>
  <si>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</si>
  <si>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</si>
  <si>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</si>
  <si>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</si>
  <si>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</si>
  <si>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</si>
  <si>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</si>
  <si>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</si>
  <si>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</si>
  <si>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</si>
  <si>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</si>
  <si>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</si>
  <si>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</si>
  <si>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</si>
  <si>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</si>
  <si>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</si>
  <si>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</si>
  <si>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</si>
  <si>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</si>
  <si>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</si>
  <si>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</si>
  <si>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</si>
  <si>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</si>
  <si>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</si>
  <si>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</si>
  <si>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</si>
  <si>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</si>
  <si>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</si>
  <si>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</si>
  <si>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</si>
  <si>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</si>
  <si>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</si>
  <si>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</si>
  <si>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</si>
  <si>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</si>
  <si>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</si>
  <si>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</si>
  <si>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</si>
  <si>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</si>
  <si>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</si>
  <si>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</si>
  <si>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</si>
  <si>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</si>
  <si>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</si>
  <si>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</si>
  <si>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</si>
  <si>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</si>
  <si>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</si>
  <si>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</si>
  <si>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</si>
  <si>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</si>
  <si>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</si>
  <si>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</si>
  <si>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</si>
  <si>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</si>
  <si>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</si>
  <si>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</si>
  <si>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</si>
  <si>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</si>
  <si>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</si>
  <si>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</si>
  <si>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</si>
  <si>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</si>
  <si>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</si>
  <si>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</si>
  <si>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</si>
  <si>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</si>
  <si>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</si>
  <si>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</si>
  <si>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</si>
  <si>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</si>
  <si>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</si>
  <si>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</si>
  <si>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</si>
  <si>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</si>
  <si>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</si>
  <si>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</si>
  <si>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</si>
  <si>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</si>
  <si>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</si>
  <si>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</si>
  <si>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</si>
  <si>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</si>
  <si>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</si>
  <si>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</si>
  <si>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</si>
  <si>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</si>
  <si>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</si>
  <si>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</si>
  <si>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</si>
  <si>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</si>
  <si>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</si>
  <si>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</si>
  <si>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</si>
  <si>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</si>
  <si>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</si>
  <si>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</si>
  <si>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</si>
  <si>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</si>
  <si>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</si>
  <si>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</si>
  <si>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</si>
  <si>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</si>
  <si>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</si>
  <si>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</si>
  <si>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</si>
  <si>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</si>
  <si>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</si>
  <si>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</si>
  <si>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</si>
  <si>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</si>
  <si>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</si>
  <si>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</si>
  <si>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</si>
  <si>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</si>
  <si>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</si>
  <si>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</si>
  <si>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</si>
  <si>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</si>
  <si>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</si>
  <si>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</si>
  <si>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</si>
  <si>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</si>
  <si>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</si>
  <si>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</si>
  <si>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</si>
  <si>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</si>
  <si>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</si>
  <si>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</si>
  <si>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</si>
  <si>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</si>
  <si>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</si>
  <si>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</si>
  <si>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</si>
  <si>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</si>
  <si>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</si>
  <si>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</si>
  <si>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</si>
  <si>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</si>
  <si>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</si>
  <si>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</si>
  <si>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</si>
  <si>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</si>
  <si>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</si>
  <si>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</si>
  <si>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</si>
  <si>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</si>
  <si>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</si>
  <si>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</si>
  <si>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</si>
  <si>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</si>
  <si>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</si>
  <si>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</si>
  <si>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</si>
  <si>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</si>
  <si>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</si>
  <si>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</si>
  <si>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</si>
  <si>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</si>
  <si>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</si>
  <si>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</si>
  <si>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</si>
  <si>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</si>
  <si>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</si>
  <si>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</si>
  <si>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</si>
  <si>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</si>
  <si>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</si>
  <si>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</si>
  <si>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</si>
  <si>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</si>
  <si>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</si>
  <si>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</si>
  <si>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</si>
  <si>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</si>
  <si>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</si>
  <si>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</si>
  <si>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</si>
  <si>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</si>
  <si>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</si>
  <si>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</si>
  <si>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</si>
  <si>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</si>
  <si>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</si>
  <si>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</si>
  <si>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</si>
  <si>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</si>
  <si>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</si>
  <si>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</si>
  <si>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</si>
  <si>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</si>
  <si>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</si>
  <si>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</si>
  <si>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</si>
  <si>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</si>
  <si>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</si>
  <si>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</si>
  <si>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</si>
  <si>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</si>
  <si>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</si>
  <si>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</si>
  <si>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</si>
  <si>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</si>
  <si>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</si>
  <si>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</si>
  <si>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</si>
  <si>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</si>
  <si>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</si>
  <si>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</si>
  <si>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</si>
  <si>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</si>
  <si>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</si>
  <si>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</si>
  <si>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</si>
  <si>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</si>
  <si>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</si>
  <si>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</si>
  <si>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</si>
  <si>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</si>
  <si>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</si>
  <si>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</si>
  <si>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</si>
  <si>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</si>
  <si>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</si>
  <si>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</si>
  <si>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</si>
  <si>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</si>
  <si>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</si>
  <si>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</si>
  <si>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</si>
  <si>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</si>
  <si>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</si>
  <si>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</si>
  <si>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</si>
  <si>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</si>
  <si>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</si>
  <si>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</si>
  <si>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</si>
  <si>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</si>
  <si>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</si>
  <si>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</si>
  <si>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</si>
  <si>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</si>
  <si>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</si>
  <si>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</si>
  <si>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</si>
  <si>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</si>
  <si>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</si>
  <si>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</si>
  <si>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</si>
  <si>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</si>
  <si>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</si>
  <si>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</si>
  <si>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</si>
  <si>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</si>
  <si>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</si>
  <si>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</si>
  <si>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</si>
  <si>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</si>
  <si>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</si>
  <si>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</si>
  <si>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</si>
  <si>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</si>
  <si>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</si>
  <si>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</si>
  <si>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</si>
  <si>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</si>
  <si>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</si>
  <si>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</si>
  <si>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</si>
  <si>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</si>
  <si>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</si>
  <si>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</si>
  <si>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</si>
  <si>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</si>
  <si>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</si>
  <si>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</si>
  <si>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</si>
  <si>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</si>
  <si>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</si>
  <si>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</si>
  <si>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</si>
  <si>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</si>
  <si>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</si>
  <si>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</si>
  <si>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</si>
  <si>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</si>
  <si>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</si>
  <si>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</si>
  <si>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</si>
  <si>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</si>
  <si>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</si>
  <si>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</si>
  <si>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</si>
  <si>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</si>
  <si>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</si>
  <si>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</si>
  <si>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</si>
  <si>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</si>
  <si>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</si>
  <si>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</si>
  <si>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</si>
  <si>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</si>
  <si>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</si>
  <si>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</si>
  <si>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</si>
  <si>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</si>
  <si>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</si>
  <si>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</si>
  <si>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</si>
  <si>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</si>
  <si>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</si>
  <si>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</si>
  <si>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</si>
  <si>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</si>
  <si>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</si>
  <si>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</si>
  <si>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</si>
  <si>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</si>
  <si>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</si>
  <si>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</si>
  <si>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</si>
  <si>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</si>
  <si>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</si>
  <si>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</si>
  <si>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</si>
  <si>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</si>
  <si>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</si>
  <si>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</si>
  <si>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</si>
  <si>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</si>
  <si>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</si>
  <si>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</si>
  <si>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</si>
  <si>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</si>
  <si>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</si>
  <si>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</si>
  <si>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</si>
  <si>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</si>
  <si>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</si>
  <si>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</si>
  <si>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</si>
  <si>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</si>
  <si>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</si>
  <si>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</si>
  <si>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</si>
  <si>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</si>
  <si>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</si>
  <si>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</si>
  <si>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</si>
  <si>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</si>
  <si>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</si>
  <si>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</si>
  <si>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</si>
  <si>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</si>
  <si>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</si>
  <si>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</si>
  <si>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</si>
  <si>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</si>
  <si>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</si>
  <si>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</si>
  <si>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</si>
  <si>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</si>
  <si>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</si>
  <si>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</si>
  <si>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</si>
  <si>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</si>
  <si>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</si>
  <si>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</si>
  <si>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</si>
  <si>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</si>
  <si>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</si>
  <si>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</si>
  <si>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</si>
  <si>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</si>
  <si>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</si>
  <si>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</si>
  <si>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</si>
  <si>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</si>
  <si>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</si>
  <si>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</si>
  <si>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</si>
  <si>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</si>
  <si>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</si>
  <si>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</si>
  <si>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</si>
  <si>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</si>
  <si>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</si>
  <si>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</si>
  <si>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</si>
  <si>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</si>
  <si>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</si>
  <si>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</si>
  <si>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</si>
  <si>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</si>
  <si>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</si>
  <si>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</si>
  <si>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</si>
  <si>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</si>
  <si>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</si>
  <si>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</si>
  <si>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</si>
  <si>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</si>
  <si>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</si>
  <si>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</si>
  <si>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</si>
  <si>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</si>
  <si>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</si>
  <si>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</si>
  <si>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</si>
  <si>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</si>
  <si>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</si>
  <si>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</si>
  <si>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</si>
  <si>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</si>
  <si>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</si>
  <si>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</si>
  <si>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</si>
  <si>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</si>
  <si>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</si>
  <si>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</si>
  <si>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</si>
  <si>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</si>
  <si>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</si>
  <si>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</si>
  <si>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</si>
  <si>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</si>
  <si>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</si>
  <si>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</si>
  <si>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</si>
  <si>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</si>
  <si>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</si>
  <si>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</si>
  <si>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</si>
  <si>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</si>
  <si>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</si>
  <si>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</si>
  <si>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</si>
  <si>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</si>
  <si>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</si>
  <si>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</si>
  <si>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</si>
  <si>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</si>
  <si>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</si>
  <si>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</si>
  <si>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</si>
  <si>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</si>
  <si>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</si>
  <si>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</si>
  <si>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</si>
  <si>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</si>
  <si>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</si>
  <si>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</si>
  <si>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</si>
  <si>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</si>
  <si>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</si>
  <si>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</si>
  <si>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</si>
  <si>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</si>
  <si>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</si>
  <si>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</si>
  <si>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</si>
  <si>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</si>
  <si>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</si>
  <si>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</si>
  <si>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</si>
  <si>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</si>
  <si>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</si>
  <si>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</si>
  <si>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</si>
  <si>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</si>
  <si>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</si>
  <si>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</si>
  <si>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</si>
  <si>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</si>
  <si>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</si>
  <si>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</si>
  <si>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</si>
  <si>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</si>
  <si>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</si>
  <si>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</si>
  <si>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</si>
  <si>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</si>
  <si>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</si>
  <si>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</si>
  <si>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</si>
  <si>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</si>
  <si>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</si>
  <si>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</si>
  <si>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</si>
  <si>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</si>
  <si>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</si>
  <si>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</si>
  <si>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</si>
  <si>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</si>
  <si>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</si>
  <si>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</si>
  <si>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</si>
  <si>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</si>
  <si>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</si>
  <si>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</si>
  <si>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</si>
  <si>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</si>
  <si>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</si>
  <si>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</si>
  <si>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</si>
  <si>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</si>
  <si>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</si>
  <si>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</si>
  <si>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</si>
  <si>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</si>
  <si>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</si>
  <si>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</si>
  <si>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</si>
  <si>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</si>
  <si>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</si>
  <si>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</si>
  <si>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</si>
  <si>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</si>
  <si>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</si>
  <si>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</si>
  <si>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</si>
  <si>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</si>
  <si>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</si>
  <si>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</si>
  <si>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</si>
  <si>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</si>
  <si>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</si>
  <si>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</si>
  <si>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</si>
  <si>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</si>
  <si>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</si>
  <si>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</si>
  <si>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</si>
  <si>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</si>
  <si>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</si>
  <si>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</si>
  <si>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</si>
  <si>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</si>
  <si>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</si>
  <si>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</si>
  <si>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</si>
  <si>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</si>
  <si>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</si>
  <si>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</si>
  <si>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</si>
  <si>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</si>
  <si>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</si>
  <si>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</si>
  <si>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</si>
  <si>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</si>
  <si>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</si>
  <si>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</si>
  <si>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</si>
  <si>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</si>
  <si>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</si>
  <si>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</si>
  <si>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</si>
  <si>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</si>
  <si>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</si>
  <si>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</si>
  <si>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</si>
  <si>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</si>
  <si>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</si>
  <si>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</si>
  <si>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</si>
  <si>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</si>
  <si>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</si>
  <si>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</si>
  <si>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</si>
  <si>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</si>
  <si>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</si>
  <si>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</si>
  <si>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</si>
  <si>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</si>
  <si>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</si>
  <si>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</si>
  <si>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</si>
  <si>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</si>
  <si>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</si>
  <si>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</si>
  <si>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</si>
  <si>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</si>
  <si>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</si>
  <si>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</si>
  <si>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</si>
  <si>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</si>
  <si>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</si>
  <si>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</si>
  <si>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</si>
  <si>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</si>
  <si>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</si>
  <si>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</si>
  <si>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</si>
  <si>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</si>
  <si>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</si>
  <si>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</si>
  <si>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</si>
  <si>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</si>
  <si>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</si>
  <si>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</si>
  <si>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</si>
  <si>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</si>
  <si>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</si>
  <si>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</si>
  <si>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</si>
  <si>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</si>
  <si>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</si>
  <si>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</si>
  <si>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</si>
  <si>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</si>
  <si>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</si>
  <si>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</si>
  <si>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</si>
  <si>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</si>
  <si>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</si>
  <si>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</si>
  <si>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</si>
  <si>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</si>
  <si>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</si>
  <si>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</si>
  <si>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</si>
  <si>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</si>
  <si>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</si>
  <si>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</si>
  <si>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</si>
  <si>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</si>
  <si>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</si>
  <si>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</si>
  <si>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</si>
  <si>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</si>
  <si>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</si>
  <si>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</si>
  <si>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</si>
  <si>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</si>
  <si>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</si>
  <si>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</si>
  <si>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</si>
  <si>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</si>
  <si>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</si>
  <si>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</si>
  <si>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</si>
  <si>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</si>
  <si>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</si>
  <si>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</si>
  <si>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</si>
  <si>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</si>
  <si>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</si>
  <si>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</si>
  <si>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</si>
  <si>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</si>
  <si>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</si>
  <si>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</si>
  <si>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</si>
  <si>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</si>
  <si>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</si>
  <si>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</si>
  <si>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</si>
  <si>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</si>
  <si>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</si>
  <si>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</si>
  <si>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</si>
  <si>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</si>
  <si>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</si>
  <si>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</si>
  <si>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</si>
  <si>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</si>
  <si>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</si>
  <si>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</si>
  <si>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</si>
  <si>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</si>
  <si>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</si>
  <si>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</si>
  <si>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</si>
  <si>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</si>
  <si>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</si>
  <si>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</si>
  <si>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</si>
  <si>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</si>
  <si>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</si>
  <si>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</si>
  <si>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</si>
  <si>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</si>
  <si>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</si>
  <si>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</si>
  <si>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</si>
  <si>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</si>
  <si>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</si>
  <si>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</si>
  <si>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</si>
  <si>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</si>
  <si>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</si>
  <si>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</si>
  <si>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</si>
  <si>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</si>
  <si>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</si>
  <si>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</si>
  <si>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</si>
  <si>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</si>
  <si>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</si>
  <si>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</si>
  <si>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</si>
  <si>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</si>
  <si>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</si>
  <si>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</si>
  <si>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</si>
  <si>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</si>
  <si>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</si>
  <si>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</si>
  <si>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</si>
  <si>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</si>
  <si>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</si>
  <si>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</si>
  <si>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</si>
  <si>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</si>
  <si>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</si>
  <si>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</si>
  <si>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</si>
  <si>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</si>
  <si>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</si>
  <si>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</si>
  <si>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</si>
  <si>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</si>
  <si>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</si>
  <si>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</si>
  <si>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</si>
  <si>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</si>
  <si>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</si>
  <si>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</si>
  <si>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</si>
  <si>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</si>
  <si>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</si>
  <si>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</si>
  <si>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</si>
  <si>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</si>
  <si>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</si>
  <si>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</si>
  <si>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</si>
  <si>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</si>
  <si>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</si>
  <si>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</si>
  <si>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</si>
  <si>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</si>
  <si>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</si>
  <si>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</si>
  <si>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</si>
  <si>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</si>
  <si>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</si>
  <si>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</si>
  <si>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</si>
  <si>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</si>
  <si>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</si>
  <si>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</si>
  <si>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</si>
  <si>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</si>
  <si>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</si>
  <si>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</si>
  <si>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</si>
  <si>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</si>
  <si>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</si>
  <si>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</si>
  <si>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</si>
  <si>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</si>
  <si>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</si>
  <si>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</si>
  <si>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</si>
  <si>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</si>
  <si>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</si>
  <si>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</si>
  <si>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</si>
  <si>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</si>
  <si>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</si>
  <si>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</si>
  <si>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</si>
  <si>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</si>
  <si>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</si>
  <si>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</si>
  <si>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</si>
  <si>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</si>
  <si>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</si>
  <si>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</si>
  <si>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</si>
  <si>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</si>
  <si>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</si>
  <si>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</si>
  <si>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</si>
  <si>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</si>
  <si>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</si>
  <si>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</si>
  <si>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</si>
  <si>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</si>
  <si>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</si>
  <si>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</si>
  <si>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</si>
  <si>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</si>
  <si>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</si>
  <si>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</si>
  <si>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</si>
  <si>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</si>
  <si>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</si>
  <si>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</si>
  <si>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</si>
  <si>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</si>
  <si>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</si>
  <si>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</si>
  <si>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</si>
  <si>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</si>
  <si>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</si>
  <si>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</si>
  <si>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</si>
  <si>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</si>
  <si>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</si>
  <si>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</si>
  <si>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</si>
  <si>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</si>
  <si>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</si>
  <si>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</si>
  <si>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</si>
  <si>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</si>
  <si>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</si>
  <si>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</si>
  <si>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</si>
  <si>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</si>
  <si>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</si>
  <si>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</si>
  <si>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</si>
  <si>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</si>
  <si>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</si>
  <si>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</si>
  <si>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</si>
  <si>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</si>
  <si>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</si>
  <si>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</si>
  <si>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</si>
  <si>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</si>
  <si>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</si>
  <si>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</si>
  <si>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</si>
  <si>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</si>
  <si>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</si>
  <si>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</si>
  <si>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</si>
  <si>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</si>
  <si>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</si>
  <si>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</si>
  <si>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</si>
  <si>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</si>
  <si>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</si>
  <si>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</si>
  <si>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</si>
  <si>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</si>
  <si>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</si>
  <si>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</si>
  <si>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</si>
  <si>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</si>
  <si>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</si>
  <si>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</si>
  <si>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</si>
  <si>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</si>
  <si>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</si>
  <si>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</si>
  <si>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</si>
  <si>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</si>
  <si>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</si>
  <si>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</si>
  <si>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</si>
  <si>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</si>
  <si>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</si>
  <si>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</si>
  <si>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</si>
  <si>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</si>
  <si>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</si>
  <si>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</si>
  <si>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</si>
  <si>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</si>
  <si>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</si>
  <si>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</si>
  <si>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</si>
  <si>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</si>
  <si>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</si>
  <si>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</si>
  <si>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</si>
  <si>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</si>
  <si>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</si>
  <si>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</si>
  <si>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</si>
  <si>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</si>
  <si>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</si>
  <si>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</si>
  <si>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</si>
  <si>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</si>
  <si>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</si>
  <si>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</si>
  <si>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</si>
  <si>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</si>
  <si>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</si>
  <si>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</si>
  <si>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</si>
  <si>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</si>
  <si>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</si>
  <si>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</si>
  <si>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</si>
  <si>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</si>
  <si>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</si>
  <si>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</si>
  <si>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</si>
  <si>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</si>
  <si>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</si>
  <si>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</si>
  <si>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</si>
  <si>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</si>
  <si>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</si>
  <si>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</si>
  <si>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</si>
  <si>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</si>
  <si>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</si>
  <si>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</si>
  <si>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</si>
  <si>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</si>
  <si>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</si>
  <si>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</si>
  <si>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</si>
  <si>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</si>
  <si>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</si>
  <si>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</si>
  <si>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</si>
  <si>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</si>
  <si>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</si>
  <si>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</si>
  <si>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</si>
  <si>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</si>
  <si>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</si>
  <si>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</si>
  <si>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</si>
  <si>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</si>
  <si>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</si>
  <si>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</si>
  <si>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</si>
  <si>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</si>
  <si>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</si>
  <si>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</si>
  <si>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</si>
  <si>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</si>
  <si>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</si>
  <si>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</si>
  <si>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</si>
  <si>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</si>
  <si>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</si>
  <si>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</si>
  <si>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</si>
  <si>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</si>
  <si>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</si>
  <si>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</si>
  <si>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</si>
  <si>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</si>
  <si>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</si>
  <si>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</si>
  <si>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</si>
  <si>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</si>
  <si>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</si>
  <si>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</si>
  <si>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</si>
  <si>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</si>
  <si>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</si>
  <si>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</si>
  <si>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</si>
  <si>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</si>
  <si>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</si>
  <si>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</si>
  <si>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</si>
  <si>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</si>
  <si>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</si>
  <si>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</si>
  <si>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</si>
  <si>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</si>
  <si>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</si>
  <si>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</si>
  <si>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</si>
  <si>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</si>
  <si>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</si>
  <si>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</si>
  <si>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</si>
  <si>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</si>
  <si>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</si>
  <si>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</si>
  <si>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</si>
  <si>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</si>
  <si>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</si>
  <si>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</si>
  <si>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</si>
  <si>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</si>
  <si>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</si>
  <si>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</si>
  <si>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</si>
  <si>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</si>
  <si>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</si>
  <si>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</si>
  <si>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</si>
  <si>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</si>
  <si>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</si>
  <si>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</si>
  <si>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</si>
  <si>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</si>
  <si>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</si>
  <si>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</si>
  <si>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</si>
  <si>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</si>
  <si>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</si>
  <si>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</si>
  <si>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</si>
  <si>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</si>
  <si>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</si>
  <si>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</si>
  <si>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</si>
  <si>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</si>
  <si>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</si>
  <si>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</si>
  <si>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</si>
  <si>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</si>
  <si>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</si>
  <si>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</si>
  <si>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</si>
  <si>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</si>
  <si>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</si>
  <si>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</si>
  <si>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</si>
  <si>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</si>
  <si>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</si>
  <si>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</si>
  <si>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</si>
  <si>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</si>
  <si>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</si>
  <si>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</si>
  <si>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</si>
  <si>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</si>
  <si>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</si>
  <si>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</si>
  <si>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</si>
  <si>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</si>
  <si>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</si>
  <si>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</si>
  <si>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</si>
  <si>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</si>
  <si>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</si>
  <si>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</si>
  <si>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</si>
  <si>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</si>
  <si>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</si>
  <si>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</si>
  <si>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</si>
  <si>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</si>
  <si>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</si>
  <si>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</si>
  <si>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</si>
  <si>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</si>
  <si>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</si>
  <si>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</si>
  <si>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</si>
  <si>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</si>
  <si>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</si>
  <si>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</si>
  <si>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</si>
  <si>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</si>
  <si>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</si>
  <si>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</si>
  <si>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</si>
  <si>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</si>
  <si>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</si>
  <si>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</si>
  <si>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</si>
  <si>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</si>
  <si>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</si>
  <si>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</si>
  <si>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</si>
  <si>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</si>
  <si>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</si>
  <si>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</si>
  <si>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</si>
  <si>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</si>
  <si>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</si>
  <si>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</si>
  <si>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</si>
  <si>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</si>
  <si>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</si>
  <si>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</si>
  <si>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</si>
  <si>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</si>
  <si>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</si>
  <si>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</si>
  <si>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</si>
  <si>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</si>
  <si>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</si>
  <si>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</si>
  <si>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</si>
  <si>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</si>
  <si>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</si>
  <si>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</si>
  <si>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</si>
  <si>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</si>
  <si>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</si>
  <si>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</si>
  <si>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</si>
  <si>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</si>
  <si>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</si>
  <si>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</si>
  <si>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</si>
  <si>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</si>
  <si>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</si>
  <si>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</si>
  <si>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</si>
  <si>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</si>
  <si>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</si>
  <si>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</si>
  <si>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</si>
  <si>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</si>
  <si>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</si>
  <si>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</si>
  <si>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</si>
  <si>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</si>
  <si>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</si>
  <si>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</si>
  <si>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</si>
  <si>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</si>
  <si>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</si>
  <si>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</si>
  <si>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</si>
  <si>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</si>
  <si>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</si>
  <si>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</si>
  <si>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</si>
  <si>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</si>
  <si>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</si>
  <si>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</si>
  <si>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</si>
  <si>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</si>
  <si>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</si>
  <si>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</si>
  <si>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</si>
  <si>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</si>
  <si>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</si>
  <si>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</si>
  <si>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</si>
  <si>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</si>
  <si>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</si>
  <si>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</si>
  <si>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</si>
  <si>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</si>
  <si>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</si>
  <si>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</si>
  <si>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</si>
  <si>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</si>
  <si>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</si>
  <si>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</si>
  <si>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</si>
  <si>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</si>
  <si>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</si>
  <si>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</si>
  <si>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</si>
  <si>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</si>
  <si>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</si>
  <si>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</si>
  <si>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</si>
  <si>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</si>
  <si>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</si>
  <si>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</si>
  <si>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</si>
  <si>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</si>
  <si>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</si>
  <si>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</si>
  <si>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</si>
  <si>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</si>
  <si>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</si>
  <si>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</si>
  <si>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</si>
  <si>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</si>
  <si>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</si>
  <si>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</si>
  <si>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</si>
  <si>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</si>
  <si>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</si>
  <si>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</si>
  <si>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</si>
  <si>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</si>
  <si>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</si>
  <si>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</si>
  <si>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</si>
  <si>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</si>
  <si>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</si>
  <si>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</si>
  <si>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</si>
  <si>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</si>
  <si>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</si>
  <si>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</si>
  <si>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</si>
  <si>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</si>
  <si>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</si>
  <si>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</si>
  <si>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</si>
  <si>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</si>
  <si>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</si>
  <si>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</si>
  <si>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</si>
  <si>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</si>
  <si>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</si>
  <si>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</si>
  <si>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</si>
  <si>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</si>
  <si>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</si>
  <si>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</si>
  <si>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</si>
  <si>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</si>
  <si>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</si>
  <si>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</si>
  <si>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</si>
  <si>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</si>
  <si>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</si>
  <si>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</si>
  <si>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</si>
  <si>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</si>
  <si>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</si>
  <si>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</si>
  <si>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</si>
  <si>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</si>
  <si>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</si>
  <si>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</si>
  <si>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</si>
  <si>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</si>
  <si>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</si>
  <si>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</si>
  <si>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</si>
  <si>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</si>
  <si>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</si>
  <si>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</si>
  <si>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</si>
  <si>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</si>
  <si>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</si>
  <si>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</si>
  <si>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</si>
  <si>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</si>
  <si>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</si>
  <si>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</si>
  <si>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</si>
  <si>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</si>
  <si>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</si>
  <si>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</si>
  <si>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</si>
  <si>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</si>
  <si>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</si>
  <si>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</si>
  <si>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</si>
  <si>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</si>
  <si>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</si>
  <si>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</si>
  <si>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</si>
  <si>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</si>
  <si>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</si>
  <si>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</si>
  <si>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</si>
  <si>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</si>
  <si>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</si>
  <si>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</si>
  <si>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</si>
  <si>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</si>
  <si>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</si>
  <si>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</si>
  <si>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</si>
  <si>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</si>
  <si>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</si>
  <si>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</si>
  <si>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</si>
  <si>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</si>
  <si>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</si>
  <si>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</si>
  <si>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</si>
  <si>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</si>
  <si>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</si>
  <si>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</si>
  <si>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</si>
  <si>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</si>
  <si>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</si>
  <si>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</si>
  <si>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</si>
  <si>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</si>
  <si>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</si>
  <si>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</si>
  <si>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</si>
  <si>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</si>
  <si>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</si>
  <si>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</si>
  <si>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</si>
  <si>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</si>
  <si>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</si>
  <si>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</si>
  <si>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</si>
  <si>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</si>
  <si>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</si>
  <si>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</si>
  <si>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</si>
  <si>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</si>
  <si>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</si>
  <si>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</si>
  <si>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</si>
  <si>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</si>
  <si>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</si>
  <si>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</si>
  <si>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</si>
  <si>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</si>
  <si>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</si>
  <si>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</si>
  <si>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</si>
  <si>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</si>
  <si>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</si>
  <si>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</si>
  <si>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</si>
  <si>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</si>
  <si>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</si>
  <si>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</si>
  <si>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</si>
  <si>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</si>
  <si>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</si>
  <si>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</si>
  <si>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</si>
  <si>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</si>
  <si>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</si>
  <si>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</si>
  <si>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</si>
  <si>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</si>
  <si>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</si>
  <si>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</si>
  <si>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</si>
  <si>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</si>
  <si>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</si>
  <si>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</si>
  <si>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</si>
  <si>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</si>
  <si>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</si>
  <si>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</si>
  <si>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</si>
  <si>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</si>
  <si>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</si>
  <si>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</si>
  <si>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</si>
  <si>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</si>
  <si>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</si>
  <si>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</si>
  <si>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</si>
  <si>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</si>
  <si>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</si>
  <si>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</si>
  <si>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</si>
  <si>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</si>
  <si>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</si>
  <si>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</si>
  <si>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</si>
  <si>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</si>
  <si>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</si>
  <si>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</si>
  <si>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</si>
  <si>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</si>
  <si>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</si>
  <si>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</si>
  <si>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</si>
  <si>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</si>
  <si>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</si>
  <si>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</si>
  <si>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</si>
  <si>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</si>
  <si>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</si>
  <si>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</si>
  <si>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</si>
  <si>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</si>
  <si>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</si>
  <si>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</si>
  <si>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</si>
  <si>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</si>
  <si>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</si>
  <si>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</si>
  <si>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</si>
  <si>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</si>
  <si>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</si>
  <si>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</si>
  <si>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</si>
  <si>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</si>
  <si>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</si>
  <si>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</si>
  <si>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</si>
  <si>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</si>
  <si>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</si>
  <si>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</si>
  <si>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</si>
  <si>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</si>
  <si>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</si>
  <si>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</si>
  <si>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</si>
  <si>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</si>
  <si>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</si>
  <si>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</si>
  <si>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</si>
  <si>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</si>
  <si>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</si>
  <si>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</si>
  <si>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</si>
  <si>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</si>
  <si>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</si>
  <si>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</si>
  <si>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</si>
  <si>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</si>
  <si>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</si>
  <si>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</si>
  <si>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</si>
  <si>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</si>
  <si>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</si>
  <si>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</si>
  <si>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</si>
  <si>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</si>
  <si>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</si>
  <si>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</si>
  <si>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</si>
  <si>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</si>
  <si>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</si>
  <si>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</si>
  <si>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</si>
  <si>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</si>
  <si>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</si>
  <si>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</si>
  <si>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</si>
  <si>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</si>
  <si>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</si>
  <si>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</si>
  <si>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</si>
  <si>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</si>
  <si>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</si>
  <si>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</si>
  <si>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</si>
  <si>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</si>
  <si>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</si>
  <si>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</si>
  <si>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</si>
  <si>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</si>
  <si>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</si>
  <si>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</si>
  <si>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</si>
  <si>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</si>
  <si>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</si>
  <si>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</si>
  <si>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</si>
  <si>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</si>
  <si>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</si>
  <si>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</si>
  <si>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</si>
  <si>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</si>
  <si>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</si>
  <si>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</si>
  <si>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</si>
  <si>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</si>
  <si>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</si>
  <si>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</si>
  <si>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</si>
  <si>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</si>
  <si>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</si>
  <si>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</si>
  <si>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</si>
  <si>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</si>
  <si>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</si>
  <si>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</si>
  <si>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</si>
  <si>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</si>
  <si>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</si>
  <si>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</si>
  <si>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</si>
  <si>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</si>
  <si>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</si>
  <si>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</si>
  <si>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</si>
  <si>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</si>
  <si>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</si>
  <si>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</si>
  <si>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</si>
  <si>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</si>
  <si>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</si>
  <si>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</si>
  <si>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</si>
  <si>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</si>
  <si>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</si>
  <si>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</si>
  <si>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</si>
  <si>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</si>
  <si>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</si>
  <si>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</si>
  <si>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</si>
  <si>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</si>
  <si>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</si>
  <si>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</si>
  <si>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</si>
  <si>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</si>
  <si>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</si>
  <si>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</si>
  <si>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</si>
  <si>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</si>
  <si>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</si>
  <si>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</si>
  <si>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</si>
  <si>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</si>
  <si>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</si>
  <si>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</si>
  <si>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</si>
  <si>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</si>
  <si>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</si>
  <si>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</si>
  <si>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</si>
  <si>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</si>
  <si>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</si>
  <si>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</si>
  <si>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</si>
  <si>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</si>
  <si>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</si>
  <si>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</si>
  <si>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</si>
  <si>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</si>
  <si>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</si>
  <si>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</si>
  <si>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</si>
  <si>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</si>
  <si>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</si>
  <si>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</si>
  <si>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</si>
  <si>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</si>
  <si>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</si>
  <si>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</si>
  <si>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</si>
  <si>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</si>
  <si>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</si>
  <si>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</si>
  <si>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</si>
  <si>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</si>
  <si>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</si>
  <si>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</si>
  <si>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</si>
  <si>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</si>
  <si>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</si>
  <si>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</si>
  <si>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</si>
  <si>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</si>
  <si>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</si>
  <si>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</si>
  <si>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</si>
  <si>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</si>
  <si>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</si>
  <si>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</si>
  <si>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</si>
  <si>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</si>
  <si>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</si>
  <si>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</si>
  <si>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</si>
  <si>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</si>
  <si>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</si>
  <si>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</si>
  <si>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</si>
  <si>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</si>
  <si>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</si>
  <si>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</si>
  <si>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</si>
  <si>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</si>
  <si>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</si>
  <si>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</si>
  <si>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</si>
  <si>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</si>
  <si>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</si>
  <si>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</si>
  <si>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</si>
  <si>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</si>
  <si>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</si>
  <si>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</si>
  <si>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</si>
  <si>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</si>
  <si>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</si>
  <si>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</si>
  <si>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</si>
  <si>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</si>
  <si>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</si>
  <si>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</si>
  <si>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</si>
  <si>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</si>
  <si>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</si>
  <si>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</si>
  <si>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</si>
  <si>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</si>
  <si>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</si>
  <si>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</si>
  <si>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</si>
  <si>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</si>
  <si>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</si>
  <si>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</si>
  <si>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</si>
  <si>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</si>
  <si>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</si>
  <si>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</si>
  <si>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</si>
  <si>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</si>
  <si>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</si>
  <si>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</si>
  <si>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</si>
  <si>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</si>
  <si>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</si>
  <si>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</si>
  <si>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</si>
  <si>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</si>
  <si>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</si>
  <si>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</si>
  <si>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</si>
  <si>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</si>
  <si>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</si>
  <si>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</si>
  <si>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</si>
  <si>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</si>
  <si>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</si>
  <si>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</si>
  <si>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</si>
  <si>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</si>
  <si>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</si>
  <si>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</si>
  <si>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</si>
  <si>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</si>
  <si>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</si>
  <si>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</si>
  <si>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</si>
  <si>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</si>
  <si>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</si>
  <si>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</si>
  <si>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</si>
  <si>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</si>
  <si>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</si>
  <si>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</si>
  <si>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</si>
  <si>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</si>
  <si>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</si>
  <si>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</si>
  <si>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</si>
  <si>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</si>
  <si>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</si>
  <si>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</si>
  <si>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</si>
  <si>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</si>
  <si>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</si>
  <si>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</si>
  <si>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</si>
  <si>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</si>
  <si>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</si>
  <si>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</si>
  <si>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</si>
  <si>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</si>
  <si>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</si>
  <si>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</si>
  <si>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</si>
  <si>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</si>
  <si>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</si>
  <si>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</si>
  <si>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</si>
  <si>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</si>
  <si>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</si>
  <si>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</si>
  <si>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</si>
  <si>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</si>
  <si>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</si>
  <si>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</si>
  <si>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</si>
  <si>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</si>
  <si>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</si>
  <si>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</si>
  <si>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</si>
  <si>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</si>
  <si>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</si>
  <si>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</si>
  <si>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</si>
  <si>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</si>
  <si>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</si>
  <si>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</si>
  <si>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</si>
  <si>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</si>
  <si>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</si>
  <si>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</si>
  <si>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</si>
  <si>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</si>
  <si>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</si>
  <si>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</si>
  <si>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</si>
  <si>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</si>
  <si>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</si>
  <si>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</si>
  <si>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</si>
  <si>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</si>
  <si>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</si>
  <si>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</si>
  <si>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</si>
  <si>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</si>
  <si>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</si>
  <si>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</si>
  <si>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</si>
  <si>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</si>
  <si>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</si>
  <si>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</si>
  <si>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</si>
  <si>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</si>
  <si>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</si>
  <si>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</si>
  <si>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</si>
  <si>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</si>
  <si>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</si>
  <si>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</si>
  <si>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</si>
  <si>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</si>
  <si>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</si>
  <si>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</si>
  <si>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</si>
  <si>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</si>
  <si>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</si>
  <si>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</si>
  <si>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</si>
  <si>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</si>
  <si>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</si>
  <si>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</si>
  <si>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</si>
  <si>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</si>
  <si>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</si>
  <si>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</si>
  <si>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</si>
  <si>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</si>
  <si>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</si>
  <si>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</si>
  <si>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</si>
  <si>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</si>
  <si>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</si>
  <si>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</si>
  <si>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</si>
  <si>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</si>
  <si>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</si>
  <si>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</si>
  <si>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</si>
  <si>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</si>
  <si>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</si>
  <si>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</si>
  <si>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</si>
  <si>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</si>
  <si>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</si>
  <si>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</si>
  <si>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</si>
  <si>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</si>
  <si>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</si>
  <si>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</si>
  <si>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</si>
  <si>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</si>
  <si>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</si>
  <si>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</si>
  <si>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</si>
  <si>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</si>
  <si>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</si>
  <si>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</si>
  <si>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</si>
  <si>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</si>
  <si>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</si>
  <si>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</si>
  <si>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</si>
  <si>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</si>
  <si>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</si>
  <si>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</si>
  <si>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</si>
  <si>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</si>
  <si>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</si>
  <si>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</si>
  <si>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</si>
  <si>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</si>
  <si>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</si>
  <si>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</si>
  <si>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</si>
  <si>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</si>
  <si>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</si>
  <si>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</si>
  <si>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</si>
  <si>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</si>
  <si>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</si>
  <si>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</si>
  <si>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</si>
  <si>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</si>
  <si>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</si>
  <si>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</si>
  <si>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</si>
  <si>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</si>
  <si>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</si>
  <si>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</si>
  <si>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</si>
  <si>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</si>
  <si>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</si>
  <si>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</si>
  <si>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</si>
  <si>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</si>
  <si>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</si>
  <si>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</si>
  <si>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</si>
  <si>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</si>
  <si>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</si>
  <si>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</si>
  <si>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</si>
  <si>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</si>
  <si>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</si>
  <si>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</si>
  <si>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</si>
  <si>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</si>
  <si>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</si>
  <si>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</si>
  <si>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</si>
  <si>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</si>
  <si>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</si>
  <si>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</si>
  <si>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</si>
  <si>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</si>
  <si>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</si>
  <si>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</si>
  <si>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</si>
  <si>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</si>
  <si>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</si>
  <si>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</si>
  <si>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</si>
  <si>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</si>
  <si>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</si>
  <si>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</si>
  <si>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</si>
  <si>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</si>
  <si>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</si>
  <si>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</si>
  <si>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</si>
  <si>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</si>
  <si>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</si>
  <si>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</si>
  <si>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</si>
  <si>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</si>
  <si>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</si>
  <si>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</si>
  <si>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</si>
  <si>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</si>
  <si>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</si>
  <si>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</si>
  <si>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</si>
  <si>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</si>
  <si>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</si>
  <si>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</si>
  <si>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</si>
  <si>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</si>
  <si>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</si>
  <si>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</si>
  <si>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</si>
  <si>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</si>
  <si>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</si>
  <si>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</si>
  <si>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</si>
  <si>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</si>
  <si>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</si>
  <si>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</si>
  <si>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</si>
  <si>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</si>
  <si>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</si>
  <si>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</si>
  <si>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</si>
  <si>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</si>
  <si>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</si>
  <si>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</si>
  <si>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</si>
  <si>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</si>
  <si>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</si>
  <si>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</si>
  <si>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</si>
  <si>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</si>
  <si>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</si>
  <si>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</si>
  <si>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</si>
  <si>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</si>
  <si>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</si>
  <si>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</si>
  <si>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</si>
  <si>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</si>
  <si>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</si>
  <si>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</si>
  <si>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</si>
  <si>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</si>
  <si>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</si>
  <si>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</si>
  <si>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</si>
  <si>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</si>
  <si>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</si>
  <si>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</si>
  <si>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</si>
  <si>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</si>
  <si>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</si>
  <si>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</si>
  <si>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</si>
  <si>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</si>
  <si>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</si>
  <si>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</si>
  <si>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</si>
  <si>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</si>
  <si>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</si>
  <si>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</si>
  <si>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</si>
  <si>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</si>
  <si>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</si>
  <si>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</si>
  <si>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</si>
  <si>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</si>
  <si>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</si>
  <si>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</si>
  <si>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</si>
  <si>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</si>
  <si>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</si>
  <si>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</si>
  <si>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</si>
  <si>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</si>
  <si>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</si>
  <si>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</si>
  <si>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</si>
  <si>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</si>
  <si>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</si>
  <si>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</si>
  <si>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</si>
  <si>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</si>
  <si>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</si>
  <si>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</si>
  <si>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</si>
  <si>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</si>
  <si>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</si>
  <si>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</si>
  <si>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</si>
  <si>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</si>
  <si>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</si>
  <si>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</si>
  <si>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</si>
  <si>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</si>
  <si>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</si>
  <si>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</si>
  <si>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</si>
  <si>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</si>
  <si>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</si>
  <si>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</si>
  <si>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</si>
  <si>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</si>
  <si>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</si>
  <si>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</si>
  <si>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</si>
  <si>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</si>
  <si>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</si>
  <si>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</si>
  <si>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</si>
  <si>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</si>
  <si>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</si>
  <si>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</si>
  <si>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</si>
  <si>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</si>
  <si>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</si>
  <si>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</si>
  <si>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</si>
  <si>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</si>
  <si>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</si>
  <si>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</si>
  <si>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</si>
  <si>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</si>
  <si>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</si>
  <si>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</si>
  <si>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</si>
  <si>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</si>
  <si>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</si>
  <si>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</si>
  <si>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</si>
  <si>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</si>
  <si>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</si>
  <si>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</si>
  <si>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</si>
  <si>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</si>
  <si>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</si>
  <si>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</si>
  <si>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</si>
  <si>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</si>
  <si>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</si>
  <si>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</si>
  <si>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</si>
  <si>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</si>
  <si>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</si>
  <si>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</si>
  <si>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</si>
  <si>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</si>
  <si>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</si>
  <si>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</si>
  <si>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</si>
  <si>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</si>
  <si>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</si>
  <si>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</si>
  <si>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</si>
  <si>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</si>
  <si>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</si>
  <si>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</si>
  <si>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</si>
  <si>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</si>
  <si>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</si>
  <si>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</si>
  <si>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</si>
  <si>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</si>
  <si>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</si>
  <si>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</si>
  <si>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</si>
  <si>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</si>
  <si>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</si>
  <si>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</si>
  <si>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</si>
  <si>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</si>
  <si>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</si>
  <si>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</si>
  <si>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</si>
  <si>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</si>
  <si>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</si>
  <si>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</si>
  <si>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</si>
  <si>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</si>
  <si>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</si>
  <si>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</si>
  <si>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</si>
  <si>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</si>
  <si>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</si>
  <si>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</si>
  <si>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</si>
  <si>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</si>
  <si>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</si>
  <si>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</si>
  <si>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</si>
  <si>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</si>
  <si>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</si>
  <si>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</si>
  <si>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</si>
  <si>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</si>
  <si>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</si>
  <si>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</si>
  <si>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</si>
  <si>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</si>
  <si>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</si>
  <si>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</si>
  <si>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</si>
  <si>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</si>
  <si>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</si>
  <si>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</si>
  <si>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</si>
  <si>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</si>
  <si>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</si>
  <si>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</si>
  <si>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</si>
  <si>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</si>
  <si>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</si>
  <si>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</si>
  <si>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</si>
  <si>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</si>
  <si>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</si>
  <si>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</si>
  <si>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</si>
  <si>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</si>
  <si>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</si>
  <si>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</si>
  <si>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</si>
  <si>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</si>
  <si>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</si>
  <si>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</si>
  <si>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</si>
  <si>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</si>
  <si>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</si>
  <si>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</si>
  <si>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</si>
  <si>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</si>
  <si>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</si>
  <si>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</si>
  <si>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</si>
  <si>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</si>
  <si>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</si>
  <si>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</si>
  <si>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</si>
  <si>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</si>
  <si>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</si>
  <si>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</si>
  <si>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</si>
  <si>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</si>
  <si>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</si>
  <si>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</si>
  <si>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</si>
  <si>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</si>
  <si>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</si>
  <si>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</si>
  <si>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</si>
  <si>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</si>
  <si>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</si>
  <si>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</si>
  <si>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</si>
  <si>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</si>
  <si>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</si>
  <si>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</si>
  <si>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</si>
  <si>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</si>
  <si>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</si>
  <si>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</si>
  <si>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</si>
  <si>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</si>
  <si>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</si>
  <si>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</si>
  <si>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</si>
  <si>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</si>
  <si>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</si>
  <si>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</si>
  <si>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</si>
  <si>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</si>
  <si>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</si>
  <si>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</si>
  <si>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</si>
  <si>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</si>
  <si>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</si>
  <si>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</si>
  <si>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</si>
  <si>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</si>
  <si>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</si>
  <si>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</si>
  <si>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</si>
  <si>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</si>
  <si>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</si>
  <si>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</si>
  <si>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</si>
  <si>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</si>
  <si>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</si>
  <si>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</si>
  <si>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</si>
  <si>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</si>
  <si>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</si>
  <si>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</si>
  <si>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</si>
  <si>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</si>
  <si>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</si>
  <si>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</si>
  <si>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</si>
  <si>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</si>
  <si>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</si>
  <si>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</si>
  <si>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</si>
  <si>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</si>
  <si>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</si>
  <si>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</si>
  <si>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</si>
  <si>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</si>
  <si>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</si>
  <si>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</si>
  <si>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</si>
  <si>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</si>
  <si>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</si>
  <si>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</si>
  <si>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</si>
  <si>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</si>
  <si>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</si>
  <si>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</si>
  <si>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</si>
  <si>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</si>
  <si>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</si>
  <si>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</si>
  <si>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</si>
  <si>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</si>
  <si>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</si>
  <si>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</si>
  <si>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</si>
  <si>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</si>
  <si>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</si>
  <si>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</si>
  <si>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</si>
  <si>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</si>
  <si>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</si>
  <si>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</si>
  <si>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</si>
  <si>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</si>
  <si>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</si>
  <si>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</si>
  <si>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</si>
  <si>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</si>
  <si>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</si>
  <si>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</si>
  <si>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</si>
  <si>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</si>
  <si>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</si>
  <si>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</si>
  <si>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</si>
  <si>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</si>
  <si>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</si>
  <si>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</si>
  <si>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</si>
  <si>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</si>
  <si>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</si>
  <si>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</si>
  <si>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</si>
  <si>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</si>
  <si>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</si>
  <si>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</si>
  <si>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</si>
  <si>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</si>
  <si>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</si>
  <si>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</si>
  <si>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</si>
  <si>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</si>
  <si>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</si>
  <si>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</si>
  <si>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</si>
  <si>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</si>
  <si>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</si>
  <si>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</si>
  <si>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</si>
  <si>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</si>
  <si>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</si>
  <si>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</si>
  <si>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</si>
  <si>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</si>
  <si>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</si>
  <si>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</si>
  <si>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</si>
  <si>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</si>
  <si>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</si>
  <si>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</si>
  <si>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</si>
  <si>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</si>
  <si>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</si>
  <si>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</si>
  <si>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</si>
  <si>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</si>
  <si>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</si>
  <si>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</si>
  <si>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</si>
  <si>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</si>
  <si>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</si>
  <si>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</si>
  <si>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</si>
  <si>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</si>
  <si>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</si>
  <si>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</si>
  <si>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</si>
  <si>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</si>
  <si>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</si>
  <si>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</si>
  <si>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</si>
  <si>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</si>
  <si>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</si>
  <si>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</si>
  <si>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</si>
  <si>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</si>
  <si>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</si>
  <si>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</si>
  <si>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</si>
  <si>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</si>
  <si>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</si>
  <si>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</si>
  <si>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</si>
  <si>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</si>
  <si>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</si>
  <si>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</si>
  <si>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</si>
  <si>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</si>
  <si>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</si>
  <si>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</si>
  <si>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</si>
  <si>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</si>
  <si>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</si>
  <si>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</si>
  <si>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</si>
  <si>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</si>
  <si>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</si>
  <si>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</si>
  <si>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</si>
  <si>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</si>
  <si>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</si>
  <si>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</si>
  <si>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</si>
  <si>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</si>
  <si>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</si>
  <si>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</si>
  <si>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</si>
  <si>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</si>
  <si>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</si>
  <si>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</si>
  <si>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</si>
  <si>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</si>
  <si>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</si>
  <si>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</si>
  <si>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</si>
  <si>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</si>
  <si>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</si>
  <si>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</si>
  <si>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</si>
  <si>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</si>
  <si>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</si>
  <si>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</si>
  <si>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</si>
  <si>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</si>
  <si>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</si>
  <si>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</si>
  <si>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</si>
  <si>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</si>
  <si>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</si>
  <si>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</si>
  <si>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</si>
  <si>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</si>
  <si>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</si>
  <si>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</si>
  <si>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</si>
  <si>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</si>
  <si>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</si>
  <si>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</si>
  <si>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</si>
  <si>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</si>
  <si>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</si>
  <si>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</si>
  <si>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</si>
  <si>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</si>
  <si>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</si>
  <si>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</si>
  <si>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</si>
  <si>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</si>
  <si>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</si>
  <si>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</si>
  <si>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</si>
  <si>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</si>
  <si>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</si>
  <si>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</si>
  <si>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</si>
  <si>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</si>
  <si>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</si>
  <si>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</si>
  <si>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</si>
  <si>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</si>
  <si>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</si>
  <si>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</si>
  <si>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</si>
  <si>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</si>
  <si>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</si>
  <si>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</si>
  <si>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</si>
  <si>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</si>
  <si>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</si>
  <si>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</si>
  <si>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</si>
  <si>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</si>
  <si>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</si>
  <si>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</si>
  <si>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</si>
  <si>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</si>
  <si>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</si>
  <si>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</si>
  <si>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</si>
  <si>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</si>
  <si>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</si>
  <si>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</si>
  <si>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</si>
  <si>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</si>
  <si>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</si>
  <si>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</si>
  <si>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</si>
  <si>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</si>
  <si>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</si>
  <si>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</si>
  <si>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</si>
  <si>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</si>
  <si>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</si>
  <si>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</si>
  <si>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</si>
  <si>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</si>
  <si>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</si>
  <si>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</si>
  <si>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</si>
  <si>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</si>
  <si>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</si>
  <si>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</si>
  <si>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</si>
  <si>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</si>
  <si>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</si>
  <si>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</si>
  <si>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</si>
  <si>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</si>
  <si>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</si>
  <si>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</si>
  <si>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</si>
  <si>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</si>
  <si>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</si>
  <si>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</si>
  <si>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</si>
  <si>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</si>
  <si>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</si>
  <si>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</si>
  <si>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</si>
  <si>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</si>
  <si>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</si>
  <si>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</si>
  <si>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</si>
  <si>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</si>
  <si>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</si>
  <si>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</si>
  <si>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</si>
  <si>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</si>
  <si>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</si>
  <si>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</si>
  <si>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</si>
  <si>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</si>
  <si>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</si>
  <si>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</si>
  <si>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</si>
  <si>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</si>
  <si>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</si>
  <si>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</si>
  <si>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</si>
  <si>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</si>
  <si>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</si>
  <si>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</si>
  <si>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</si>
  <si>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</si>
  <si>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</si>
  <si>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</si>
  <si>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</si>
  <si>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</si>
  <si>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</si>
  <si>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</si>
  <si>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</si>
  <si>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</si>
  <si>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</si>
  <si>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</si>
  <si>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</si>
  <si>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</si>
  <si>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</si>
  <si>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</si>
  <si>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</si>
  <si>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</si>
  <si>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</si>
  <si>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</si>
  <si>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</si>
  <si>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</si>
  <si>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</si>
  <si>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</si>
  <si>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</si>
  <si>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</si>
  <si>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</si>
  <si>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</si>
  <si>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</si>
  <si>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</si>
  <si>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</si>
  <si>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</si>
  <si>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</si>
  <si>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</si>
  <si>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</si>
  <si>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</si>
  <si>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</si>
  <si>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</si>
  <si>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</si>
  <si>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</si>
  <si>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</si>
  <si>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</si>
  <si>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</si>
  <si>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</si>
  <si>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</si>
  <si>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</si>
  <si>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</si>
  <si>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</si>
  <si>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</si>
  <si>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</si>
  <si>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</si>
  <si>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</si>
  <si>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</si>
  <si>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</si>
  <si>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</si>
  <si>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</si>
  <si>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</si>
  <si>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</si>
  <si>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</si>
  <si>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</si>
  <si>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</si>
  <si>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</si>
  <si>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</si>
  <si>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</si>
  <si>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</si>
  <si>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</si>
  <si>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</si>
  <si>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</si>
  <si>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</si>
  <si>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</si>
  <si>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</si>
  <si>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</si>
  <si>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</si>
  <si>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</si>
  <si>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</si>
  <si>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</si>
  <si>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</si>
  <si>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</si>
  <si>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</si>
  <si>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</si>
  <si>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</si>
  <si>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</si>
  <si>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</si>
  <si>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</si>
  <si>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</si>
  <si>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</si>
  <si>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</si>
  <si>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</si>
  <si>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</si>
  <si>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</si>
  <si>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</si>
  <si>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</si>
  <si>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</si>
  <si>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</si>
  <si>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</si>
  <si>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</si>
  <si>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</si>
  <si>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</si>
  <si>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</si>
  <si>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</si>
  <si>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</si>
  <si>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</si>
  <si>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</si>
  <si>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</si>
  <si>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</si>
  <si>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</si>
  <si>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</si>
  <si>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</si>
  <si>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</si>
  <si>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</si>
  <si>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</si>
  <si>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</si>
  <si>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</si>
  <si>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</si>
  <si>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</si>
  <si>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</si>
  <si>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</si>
  <si>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</si>
  <si>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</si>
  <si>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</si>
  <si>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</si>
  <si>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</si>
  <si>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</si>
  <si>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</si>
  <si>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</si>
  <si>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</si>
  <si>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</si>
  <si>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</si>
  <si>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</si>
  <si>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</si>
  <si>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</si>
  <si>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</si>
  <si>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</si>
  <si>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</si>
  <si>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</si>
  <si>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</si>
  <si>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</si>
  <si>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</si>
  <si>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</si>
  <si>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</si>
  <si>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</si>
  <si>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</si>
  <si>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</si>
  <si>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</si>
  <si>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</si>
  <si>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</si>
  <si>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</si>
  <si>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</si>
  <si>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</si>
  <si>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</si>
  <si>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</si>
  <si>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</si>
  <si>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</si>
  <si>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</si>
  <si>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</si>
  <si>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</si>
  <si>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</si>
  <si>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</si>
  <si>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</si>
  <si>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</si>
  <si>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</si>
  <si>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</si>
  <si>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</si>
  <si>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</si>
  <si>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</si>
  <si>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</si>
  <si>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</si>
  <si>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</si>
  <si>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</si>
  <si>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</si>
  <si>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</si>
  <si>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</si>
  <si>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</si>
  <si>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</si>
  <si>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</si>
  <si>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</si>
  <si>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</si>
  <si>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</si>
  <si>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</si>
  <si>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</si>
  <si>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</si>
  <si>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</si>
  <si>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</si>
  <si>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</si>
  <si>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</si>
  <si>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</si>
  <si>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</si>
  <si>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</si>
  <si>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</si>
  <si>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</si>
  <si>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</si>
  <si>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</si>
  <si>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</si>
  <si>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</si>
  <si>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</si>
  <si>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</si>
  <si>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</si>
  <si>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</si>
  <si>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</si>
  <si>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</si>
  <si>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</si>
  <si>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</si>
  <si>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</si>
  <si>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</si>
  <si>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</si>
  <si>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</si>
  <si>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</si>
  <si>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</si>
  <si>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</si>
  <si>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</si>
  <si>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</si>
  <si>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</si>
  <si>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</si>
  <si>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</si>
  <si>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</si>
  <si>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</si>
  <si>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</si>
  <si>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</si>
  <si>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</si>
  <si>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</si>
  <si>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</si>
  <si>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</si>
  <si>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</si>
  <si>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</si>
  <si>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</si>
  <si>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</si>
  <si>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</si>
  <si>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</si>
  <si>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</si>
  <si>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</si>
  <si>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</si>
  <si>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</si>
  <si>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</si>
  <si>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</si>
  <si>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</si>
  <si>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</si>
  <si>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</si>
  <si>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</si>
  <si>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</si>
  <si>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</si>
  <si>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</si>
  <si>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</si>
  <si>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</si>
  <si>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</si>
  <si>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</si>
  <si>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</si>
  <si>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</si>
  <si>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</si>
  <si>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</si>
  <si>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</si>
  <si>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</si>
  <si>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</si>
  <si>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</si>
  <si>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</si>
  <si>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</si>
  <si>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</si>
  <si>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</si>
  <si>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</si>
  <si>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</si>
  <si>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</si>
  <si>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</si>
  <si>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</si>
  <si>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</si>
  <si>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</si>
  <si>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</si>
  <si>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</si>
  <si>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</si>
  <si>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</si>
  <si>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</si>
  <si>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</si>
  <si>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</si>
  <si>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</si>
  <si>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</si>
  <si>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</si>
  <si>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</si>
  <si>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</si>
  <si>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</si>
  <si>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</si>
  <si>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</si>
  <si>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</si>
  <si>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</si>
  <si>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</si>
  <si>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</si>
  <si>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</si>
  <si>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</si>
  <si>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</si>
  <si>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</si>
  <si>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</si>
  <si>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</si>
  <si>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</si>
  <si>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</si>
  <si>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</si>
  <si>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</si>
  <si>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</si>
  <si>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</si>
  <si>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</si>
  <si>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</si>
  <si>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</si>
  <si>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</si>
  <si>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</si>
  <si>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</si>
  <si>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</si>
  <si>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</si>
  <si>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</si>
  <si>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</si>
  <si>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</si>
  <si>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</si>
  <si>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</si>
  <si>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</si>
  <si>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</si>
  <si>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</si>
  <si>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</si>
  <si>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</si>
  <si>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</si>
  <si>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</si>
  <si>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</si>
  <si>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</si>
  <si>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</si>
  <si>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</si>
  <si>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</si>
  <si>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</si>
  <si>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</si>
  <si>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</si>
  <si>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</si>
  <si>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</si>
  <si>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</si>
  <si>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</si>
  <si>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</si>
  <si>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</si>
  <si>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</si>
  <si>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</si>
  <si>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</si>
  <si>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</si>
  <si>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</si>
  <si>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</si>
  <si>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</si>
  <si>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</si>
  <si>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</si>
  <si>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</si>
  <si>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</si>
  <si>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</si>
  <si>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</si>
  <si>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</si>
  <si>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</si>
  <si>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</si>
  <si>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</si>
  <si>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</si>
  <si>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</si>
  <si>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</si>
  <si>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</si>
  <si>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</si>
  <si>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</si>
  <si>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</si>
  <si>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</si>
  <si>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</si>
  <si>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</si>
  <si>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</si>
  <si>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</si>
  <si>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</si>
  <si>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</si>
  <si>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</si>
  <si>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</si>
  <si>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</si>
  <si>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</si>
  <si>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</si>
  <si>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</si>
  <si>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</si>
  <si>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</si>
  <si>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</si>
  <si>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</si>
  <si>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</si>
  <si>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</si>
  <si>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</si>
  <si>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</si>
  <si>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</si>
  <si>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</si>
  <si>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</si>
  <si>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</si>
  <si>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</si>
  <si>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</si>
  <si>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</si>
  <si>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</si>
  <si>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</si>
  <si>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</si>
  <si>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</si>
  <si>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</si>
  <si>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</si>
  <si>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</si>
  <si>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</si>
  <si>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</si>
  <si>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</si>
  <si>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</si>
  <si>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</si>
  <si>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</si>
  <si>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</si>
  <si>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</si>
  <si>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</si>
  <si>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</si>
  <si>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</si>
  <si>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</si>
  <si>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</si>
  <si>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</si>
  <si>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</si>
  <si>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</si>
  <si>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</si>
  <si>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</si>
  <si>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</si>
  <si>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</si>
  <si>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</si>
  <si>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</si>
  <si>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</si>
  <si>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</si>
  <si>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</si>
  <si>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</si>
  <si>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</si>
  <si>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</si>
  <si>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</si>
  <si>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</si>
  <si>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</si>
  <si>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</si>
  <si>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</si>
  <si>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</si>
  <si>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</si>
  <si>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</si>
  <si>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</si>
  <si>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</si>
  <si>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</si>
  <si>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</si>
  <si>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</si>
  <si>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</si>
  <si>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</si>
  <si>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</si>
  <si>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</si>
  <si>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</si>
  <si>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</si>
  <si>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</si>
  <si>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</si>
  <si>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</si>
  <si>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</si>
  <si>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</si>
  <si>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</si>
  <si>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</si>
  <si>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</si>
  <si>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</si>
  <si>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</si>
  <si>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</si>
  <si>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</si>
  <si>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</si>
  <si>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</si>
  <si>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</si>
  <si>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</si>
  <si>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</si>
  <si>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</si>
  <si>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</si>
  <si>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</si>
  <si>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</si>
  <si>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</si>
  <si>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</si>
  <si>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</si>
  <si>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</si>
  <si>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</si>
  <si>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</si>
  <si>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</si>
  <si>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</si>
  <si>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</si>
  <si>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</si>
  <si>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</si>
  <si>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</si>
  <si>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</si>
  <si>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</si>
  <si>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</si>
  <si>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</si>
  <si>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</si>
  <si>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</si>
  <si>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</si>
  <si>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</si>
  <si>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</si>
  <si>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</si>
  <si>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</si>
  <si>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</si>
  <si>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</si>
  <si>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</si>
  <si>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</si>
  <si>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</si>
  <si>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</si>
  <si>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</si>
  <si>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</si>
  <si>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</si>
  <si>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</si>
  <si>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</si>
  <si>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</si>
  <si>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</si>
  <si>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</si>
  <si>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</si>
  <si>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</si>
  <si>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</si>
  <si>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</si>
  <si>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</si>
  <si>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</si>
  <si>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</si>
  <si>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</si>
  <si>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</si>
  <si>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</si>
  <si>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</si>
  <si>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</si>
  <si>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</si>
  <si>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</si>
  <si>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</si>
  <si>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</si>
  <si>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</si>
  <si>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</si>
  <si>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</si>
  <si>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</si>
  <si>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</si>
  <si>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</si>
  <si>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</si>
  <si>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</si>
  <si>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</si>
  <si>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</si>
  <si>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</si>
  <si>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</si>
  <si>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</si>
  <si>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</si>
  <si>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</si>
  <si>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</si>
  <si>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</si>
  <si>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</si>
  <si>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</si>
  <si>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</si>
  <si>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</si>
  <si>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</si>
  <si>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</si>
  <si>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</si>
  <si>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</si>
  <si>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</si>
  <si>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</si>
  <si>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</si>
  <si>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</si>
  <si>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</si>
  <si>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</si>
  <si>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</si>
  <si>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</si>
  <si>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</si>
  <si>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</si>
  <si>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</si>
  <si>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</si>
  <si>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</si>
  <si>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</si>
  <si>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</si>
  <si>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</si>
  <si>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</si>
  <si>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</si>
  <si>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</si>
  <si>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</si>
  <si>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</si>
  <si>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</si>
  <si>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</si>
  <si>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</si>
  <si>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</si>
  <si>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</si>
  <si>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</si>
  <si>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</si>
  <si>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</si>
  <si>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</si>
  <si>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</si>
  <si>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</si>
  <si>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</si>
  <si>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</si>
  <si>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</si>
  <si>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</si>
  <si>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</si>
  <si>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</si>
  <si>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</si>
  <si>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</si>
  <si>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</si>
  <si>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</si>
  <si>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</si>
  <si>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</si>
  <si>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</si>
  <si>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</si>
  <si>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</si>
  <si>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</si>
  <si>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</si>
  <si>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</si>
  <si>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</si>
  <si>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</si>
  <si>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</si>
  <si>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</si>
  <si>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</si>
  <si>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</si>
  <si>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</si>
  <si>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</si>
  <si>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</si>
  <si>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</si>
  <si>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</si>
  <si>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</si>
  <si>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</si>
  <si>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</si>
  <si>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</si>
  <si>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</si>
  <si>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</si>
  <si>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</si>
  <si>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</si>
  <si>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</si>
  <si>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</si>
  <si>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</si>
  <si>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</si>
  <si>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</si>
  <si>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</si>
  <si>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</si>
  <si>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</si>
  <si>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</si>
  <si>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</si>
  <si>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</si>
  <si>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</si>
  <si>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</si>
  <si>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</si>
  <si>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</si>
  <si>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</si>
  <si>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</si>
  <si>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</si>
  <si>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</si>
  <si>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</si>
  <si>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</si>
  <si>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</si>
  <si>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</si>
  <si>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</si>
  <si>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</si>
  <si>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</si>
  <si>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</si>
  <si>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</si>
  <si>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</si>
  <si>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</si>
  <si>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</si>
  <si>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</si>
  <si>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</si>
  <si>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</si>
  <si>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</si>
  <si>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</si>
  <si>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</si>
  <si>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</si>
  <si>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</si>
  <si>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</si>
  <si>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</si>
  <si>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</si>
  <si>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</si>
  <si>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</si>
  <si>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</si>
  <si>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</si>
  <si>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</si>
  <si>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</si>
  <si>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</si>
  <si>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</si>
  <si>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</si>
  <si>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</si>
  <si>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</si>
  <si>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</si>
  <si>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</si>
  <si>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</si>
  <si>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</si>
  <si>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</si>
  <si>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</si>
  <si>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</si>
  <si>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</si>
  <si>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</si>
  <si>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</si>
  <si>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</si>
  <si>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</si>
  <si>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</si>
  <si>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</si>
  <si>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</si>
  <si>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</si>
  <si>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</si>
  <si>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</si>
  <si>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</si>
  <si>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</si>
  <si>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</si>
  <si>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</si>
  <si>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</si>
  <si>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</si>
  <si>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</si>
  <si>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</si>
  <si>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</si>
  <si>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</si>
  <si>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</si>
  <si>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</si>
  <si>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</si>
  <si>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</si>
  <si>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</si>
  <si>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</si>
  <si>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</si>
  <si>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</si>
  <si>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</si>
  <si>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</si>
  <si>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</si>
  <si>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</si>
  <si>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</si>
  <si>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</si>
  <si>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</si>
  <si>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</si>
  <si>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</si>
  <si>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</si>
  <si>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</si>
  <si>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</si>
  <si>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</si>
  <si>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</si>
  <si>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</si>
  <si>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</si>
  <si>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</si>
  <si>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</si>
  <si>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</si>
  <si>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</si>
  <si>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</si>
  <si>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</si>
  <si>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</si>
  <si>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</si>
  <si>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</si>
  <si>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</si>
  <si>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</si>
  <si>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</si>
  <si>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</si>
  <si>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</si>
  <si>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</si>
  <si>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</si>
  <si>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</si>
  <si>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</si>
  <si>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</si>
  <si>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</si>
  <si>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</si>
  <si>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</si>
  <si>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</si>
  <si>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</si>
  <si>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</si>
  <si>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</si>
  <si>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</si>
  <si>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</si>
  <si>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</si>
  <si>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</si>
  <si>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</si>
  <si>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</si>
  <si>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</si>
  <si>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</si>
  <si>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</si>
  <si>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</si>
  <si>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</si>
  <si>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</si>
  <si>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</si>
  <si>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</si>
  <si>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</si>
  <si>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</si>
  <si>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</si>
  <si>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</si>
  <si>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</si>
  <si>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</si>
  <si>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</si>
  <si>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</si>
  <si>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</si>
  <si>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</si>
  <si>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</si>
  <si>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</si>
  <si>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</si>
  <si>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</si>
  <si>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</si>
  <si>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</si>
  <si>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</si>
  <si>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</si>
  <si>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</si>
  <si>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</si>
  <si>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</si>
  <si>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</si>
  <si>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</si>
  <si>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</si>
  <si>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</si>
  <si>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</si>
  <si>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</si>
  <si>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</si>
  <si>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</si>
  <si>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</si>
  <si>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</si>
  <si>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</si>
  <si>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</si>
  <si>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</si>
  <si>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</si>
  <si>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</si>
  <si>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</si>
  <si>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</si>
  <si>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</si>
  <si>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</si>
  <si>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</si>
  <si>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</si>
  <si>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</si>
  <si>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</si>
  <si>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</si>
  <si>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</si>
  <si>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</si>
  <si>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</si>
  <si>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</si>
  <si>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</si>
  <si>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</si>
  <si>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</si>
  <si>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</si>
  <si>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</si>
  <si>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</si>
  <si>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</si>
  <si>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</si>
  <si>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</si>
  <si>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</si>
  <si>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</si>
  <si>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</si>
  <si>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</si>
  <si>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</si>
  <si>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</si>
  <si>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</si>
  <si>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</si>
  <si>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</si>
  <si>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</si>
  <si>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</si>
  <si>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</si>
  <si>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</si>
  <si>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</si>
  <si>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</si>
  <si>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</si>
  <si>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</si>
  <si>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</si>
  <si>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</si>
  <si>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</si>
  <si>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</si>
  <si>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</si>
  <si>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</si>
  <si>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</si>
  <si>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</si>
  <si>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</si>
  <si>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</si>
  <si>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</si>
  <si>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</si>
  <si>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</si>
  <si>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</si>
  <si>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</si>
  <si>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</si>
  <si>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</si>
  <si>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</si>
  <si>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</si>
  <si>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</si>
  <si>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</si>
  <si>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</si>
  <si>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</si>
  <si>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</si>
  <si>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</si>
  <si>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</si>
  <si>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</si>
  <si>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</si>
  <si>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</si>
  <si>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</si>
  <si>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</si>
  <si>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</si>
  <si>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</si>
  <si>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</si>
  <si>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</si>
  <si>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</si>
  <si>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</si>
  <si>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</si>
  <si>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</si>
  <si>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</si>
  <si>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</si>
  <si>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</si>
  <si>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</si>
  <si>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</si>
  <si>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</si>
  <si>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</si>
  <si>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</si>
  <si>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</si>
  <si>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</si>
  <si>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</si>
  <si>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</si>
  <si>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</si>
  <si>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</si>
  <si>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</si>
  <si>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</si>
  <si>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</si>
  <si>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</si>
  <si>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</si>
  <si>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</si>
  <si>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</si>
  <si>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</si>
  <si>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</si>
  <si>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</si>
  <si>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</si>
  <si>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</si>
  <si>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</si>
  <si>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</si>
  <si>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</si>
  <si>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</si>
  <si>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</si>
  <si>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</si>
  <si>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</si>
  <si>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</si>
  <si>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</si>
  <si>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</si>
  <si>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</si>
  <si>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</si>
  <si>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</si>
  <si>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</si>
  <si>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</si>
  <si>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</si>
  <si>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</si>
  <si>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</si>
  <si>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</si>
  <si>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</si>
  <si>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</si>
  <si>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</si>
  <si>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</si>
  <si>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</si>
  <si>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</si>
  <si>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</si>
  <si>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</si>
  <si>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</si>
  <si>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</si>
  <si>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</si>
  <si>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</si>
  <si>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</si>
  <si>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</si>
  <si>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</si>
  <si>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</si>
  <si>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</si>
  <si>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</si>
  <si>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</si>
  <si>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</si>
  <si>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</si>
  <si>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</si>
  <si>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</si>
  <si>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</si>
  <si>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</si>
  <si>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</si>
  <si>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</si>
  <si>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</si>
  <si>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</si>
  <si>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</si>
  <si>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</si>
  <si>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</si>
  <si>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</si>
  <si>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</si>
  <si>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</si>
  <si>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</si>
  <si>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</si>
  <si>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</si>
  <si>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</si>
  <si>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</si>
  <si>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</si>
  <si>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</si>
  <si>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</si>
  <si>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</si>
  <si>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</si>
  <si>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</si>
  <si>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</si>
  <si>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</si>
  <si>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</si>
  <si>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</si>
  <si>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</si>
  <si>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</si>
  <si>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</si>
  <si>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</si>
  <si>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</si>
  <si>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</si>
  <si>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</si>
  <si>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</si>
  <si>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</si>
  <si>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</si>
  <si>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</si>
  <si>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</si>
  <si>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</si>
  <si>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</si>
  <si>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</si>
  <si>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</si>
  <si>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</si>
  <si>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</si>
  <si>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</si>
  <si>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</si>
  <si>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</si>
  <si>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</si>
  <si>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</si>
  <si>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</si>
  <si>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</si>
  <si>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</si>
  <si>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</si>
  <si>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</si>
  <si>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</si>
  <si>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</si>
  <si>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</si>
  <si>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</si>
  <si>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</si>
  <si>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</si>
  <si>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</si>
  <si>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</si>
  <si>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</si>
  <si>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</si>
  <si>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</si>
  <si>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</si>
  <si>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</si>
  <si>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</si>
  <si>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</si>
  <si>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</si>
  <si>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</si>
  <si>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</si>
  <si>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</si>
  <si>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</si>
  <si>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</si>
  <si>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</si>
  <si>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</si>
  <si>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</si>
  <si>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</si>
  <si>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</si>
  <si>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</si>
  <si>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</si>
  <si>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</si>
  <si>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</si>
  <si>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</si>
  <si>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</si>
  <si>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</si>
  <si>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</si>
  <si>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</si>
  <si>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</si>
  <si>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</si>
  <si>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</si>
  <si>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</si>
  <si>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</si>
  <si>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</si>
  <si>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</si>
  <si>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</si>
  <si>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</si>
  <si>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</si>
  <si>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</si>
  <si>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</si>
  <si>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</si>
  <si>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</si>
  <si>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</si>
  <si>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</si>
  <si>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</si>
  <si>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</si>
  <si>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</si>
  <si>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</si>
  <si>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</si>
  <si>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</si>
  <si>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</si>
  <si>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</si>
  <si>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</si>
  <si>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</si>
  <si>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</si>
  <si>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</si>
  <si>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</si>
  <si>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</si>
  <si>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</si>
  <si>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</si>
  <si>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</si>
  <si>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</si>
  <si>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</si>
  <si>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</si>
  <si>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</si>
  <si>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</si>
  <si>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</si>
  <si>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</si>
  <si>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</si>
  <si>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</si>
  <si>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</si>
  <si>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</si>
  <si>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</si>
  <si>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</si>
  <si>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</si>
  <si>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</si>
  <si>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</si>
  <si>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</si>
  <si>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</si>
  <si>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</si>
  <si>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</si>
  <si>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</si>
  <si>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</si>
  <si>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</si>
  <si>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</si>
  <si>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</si>
  <si>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</si>
  <si>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</si>
  <si>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</si>
  <si>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</si>
  <si>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</si>
  <si>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</si>
  <si>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</si>
  <si>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</si>
  <si>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</si>
  <si>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</si>
  <si>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</si>
  <si>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</si>
  <si>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</si>
  <si>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</si>
  <si>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</si>
  <si>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</si>
  <si>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</si>
  <si>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</si>
  <si>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</si>
  <si>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</si>
  <si>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</si>
  <si>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</si>
  <si>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</si>
  <si>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</si>
  <si>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</si>
  <si>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</si>
  <si>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</si>
  <si>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</si>
  <si>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</si>
  <si>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</si>
  <si>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</si>
  <si>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</si>
  <si>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</si>
  <si>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</si>
  <si>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</si>
  <si>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</si>
  <si>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</si>
  <si>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</si>
  <si>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</si>
  <si>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</si>
  <si>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</si>
  <si>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</si>
  <si>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</si>
  <si>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</si>
  <si>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</si>
  <si>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</si>
  <si>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</si>
  <si>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</si>
  <si>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</si>
  <si>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</si>
  <si>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</si>
  <si>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</si>
  <si>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</si>
  <si>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</si>
  <si>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</si>
  <si>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</si>
  <si>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</si>
  <si>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</si>
  <si>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</si>
  <si>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</si>
  <si>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</si>
  <si>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</si>
  <si>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</si>
  <si>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</si>
  <si>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</si>
  <si>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</si>
  <si>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</si>
  <si>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</si>
  <si>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</si>
  <si>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</si>
  <si>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</si>
  <si>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</si>
  <si>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</si>
  <si>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</si>
  <si>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</si>
  <si>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</si>
  <si>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</si>
  <si>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</si>
  <si>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</si>
  <si>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</si>
  <si>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</si>
  <si>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</si>
  <si>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</si>
  <si>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</si>
  <si>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</si>
  <si>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</si>
  <si>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</si>
  <si>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</si>
  <si>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</si>
  <si>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</si>
  <si>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</si>
  <si>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</si>
  <si>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</si>
  <si>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</si>
  <si>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</si>
  <si>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</si>
  <si>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</si>
  <si>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</si>
  <si>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</si>
  <si>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</si>
  <si>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</si>
  <si>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</si>
  <si>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</si>
  <si>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</si>
  <si>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</si>
  <si>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</si>
  <si>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</si>
  <si>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</si>
  <si>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</si>
  <si>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</si>
  <si>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</si>
  <si>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</si>
  <si>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</si>
  <si>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</si>
  <si>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</si>
  <si>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</si>
  <si>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</si>
  <si>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</si>
  <si>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</si>
  <si>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</si>
  <si>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</si>
  <si>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</si>
  <si>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</si>
  <si>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</si>
  <si>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</si>
  <si>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</si>
  <si>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</si>
  <si>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</si>
  <si>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</si>
  <si>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</si>
  <si>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</si>
  <si>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</si>
  <si>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</si>
  <si>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</si>
  <si>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</si>
  <si>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</si>
  <si>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</si>
  <si>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</si>
  <si>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</si>
  <si>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</si>
  <si>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</si>
  <si>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</si>
  <si>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</si>
  <si>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</si>
  <si>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</si>
  <si>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</si>
  <si>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</si>
  <si>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</si>
  <si>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</si>
  <si>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</si>
  <si>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</si>
  <si>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</si>
  <si>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</si>
  <si>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</si>
  <si>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</si>
  <si>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</si>
  <si>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</si>
  <si>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</si>
  <si>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</si>
  <si>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</si>
  <si>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</si>
  <si>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</si>
  <si>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</si>
  <si>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</si>
  <si>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</si>
  <si>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</si>
  <si>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</si>
  <si>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</si>
  <si>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</si>
  <si>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</si>
  <si>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</si>
  <si>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</si>
  <si>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</si>
  <si>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</si>
  <si>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</si>
  <si>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</si>
  <si>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</si>
  <si>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</si>
  <si>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</si>
  <si>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</si>
  <si>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</si>
  <si>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</si>
  <si>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</si>
  <si>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</si>
  <si>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</si>
  <si>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</si>
  <si>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</si>
  <si>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</si>
  <si>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</si>
  <si>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</si>
  <si>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</si>
  <si>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</si>
  <si>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</si>
  <si>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</si>
  <si>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</si>
  <si>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</si>
  <si>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</si>
  <si>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</si>
  <si>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</si>
  <si>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</si>
  <si>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</si>
  <si>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</si>
  <si>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</si>
  <si>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</si>
  <si>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</si>
  <si>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</si>
  <si>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</si>
  <si>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</si>
  <si>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</si>
  <si>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</si>
  <si>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</si>
  <si>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</si>
  <si>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</si>
  <si>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</si>
  <si>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</si>
  <si>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</si>
  <si>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</si>
  <si>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</si>
  <si>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</si>
  <si>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</si>
  <si>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</si>
  <si>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</si>
  <si>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</si>
  <si>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</si>
  <si>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</si>
  <si>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</si>
  <si>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</si>
  <si>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</si>
  <si>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</si>
  <si>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</si>
  <si>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</si>
  <si>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</si>
  <si>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</si>
  <si>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</si>
  <si>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</si>
  <si>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</si>
  <si>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</si>
  <si>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</si>
  <si>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</si>
  <si>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</si>
  <si>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</si>
  <si>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</si>
  <si>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</si>
  <si>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</si>
  <si>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</si>
  <si>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</si>
  <si>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</si>
  <si>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</si>
  <si>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</si>
  <si>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</si>
  <si>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</si>
  <si>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</si>
  <si>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</si>
  <si>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</si>
  <si>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</si>
  <si>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</si>
  <si>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</si>
  <si>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</si>
  <si>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</si>
  <si>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</si>
  <si>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</si>
  <si>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</si>
  <si>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</si>
  <si>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</si>
  <si>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</si>
  <si>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</si>
  <si>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</si>
  <si>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</si>
  <si>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</si>
  <si>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</si>
  <si>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</si>
  <si>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</si>
  <si>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</si>
  <si>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</si>
  <si>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</si>
  <si>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</si>
  <si>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</si>
  <si>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</si>
  <si>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</si>
  <si>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</si>
  <si>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</si>
  <si>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</si>
  <si>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</si>
  <si>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</si>
  <si>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</si>
  <si>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</si>
  <si>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</si>
  <si>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</si>
  <si>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</si>
  <si>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</si>
  <si>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</si>
  <si>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</si>
  <si>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</si>
  <si>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</si>
  <si>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</si>
  <si>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</si>
  <si>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</si>
  <si>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</si>
  <si>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</si>
  <si>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</si>
  <si>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</si>
  <si>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</si>
  <si>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</si>
  <si>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</si>
  <si>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</si>
  <si>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</si>
  <si>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</si>
  <si>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</si>
  <si>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</si>
  <si>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</si>
  <si>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</si>
  <si>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</si>
  <si>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</si>
  <si>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</si>
  <si>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</si>
  <si>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</si>
  <si>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</si>
  <si>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</si>
  <si>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</si>
  <si>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</si>
  <si>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</si>
  <si>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</si>
  <si>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</si>
  <si>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</si>
  <si>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</si>
  <si>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</si>
  <si>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</si>
  <si>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</si>
  <si>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</si>
  <si>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</si>
  <si>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</si>
  <si>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</si>
  <si>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</si>
  <si>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</si>
  <si>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</si>
  <si>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</si>
  <si>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</si>
  <si>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</si>
  <si>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</si>
  <si>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</si>
  <si>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</si>
  <si>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</si>
  <si>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</si>
  <si>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</si>
  <si>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</si>
  <si>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</si>
  <si>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</si>
  <si>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</si>
  <si>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</si>
  <si>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</si>
  <si>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</si>
  <si>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</si>
  <si>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</si>
  <si>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</si>
  <si>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</si>
  <si>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</si>
  <si>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</si>
  <si>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</si>
  <si>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</si>
  <si>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</si>
  <si>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</si>
  <si>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</si>
  <si>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</si>
  <si>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</si>
  <si>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</si>
  <si>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</si>
  <si>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</si>
  <si>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</si>
  <si>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</si>
  <si>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</si>
  <si>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</si>
  <si>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</si>
  <si>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</si>
  <si>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</si>
  <si>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</si>
  <si>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</si>
  <si>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</si>
  <si>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</si>
  <si>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</si>
  <si>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</si>
  <si>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</si>
  <si>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</si>
  <si>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</si>
  <si>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</si>
  <si>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</si>
  <si>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</si>
  <si>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</si>
  <si>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</si>
  <si>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</si>
  <si>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</si>
  <si>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</si>
  <si>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</si>
  <si>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</si>
  <si>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</si>
  <si>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</si>
  <si>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</si>
  <si>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</si>
  <si>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</si>
  <si>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</si>
  <si>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</si>
  <si>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</si>
  <si>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</si>
  <si>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</si>
  <si>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</si>
  <si>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</si>
  <si>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</si>
  <si>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</si>
  <si>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</si>
  <si>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</si>
  <si>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</si>
  <si>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</si>
  <si>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</si>
  <si>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</si>
  <si>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</si>
  <si>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</si>
  <si>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</si>
  <si>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</si>
  <si>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</si>
  <si>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</si>
  <si>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</si>
  <si>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</si>
  <si>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</si>
  <si>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</si>
  <si>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</si>
  <si>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</si>
  <si>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</si>
  <si>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</si>
  <si>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</si>
  <si>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</si>
  <si>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</si>
  <si>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</si>
  <si>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</si>
  <si>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</si>
  <si>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</si>
  <si>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</si>
  <si>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</si>
  <si>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</si>
  <si>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</si>
  <si>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</si>
  <si>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</si>
  <si>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</si>
  <si>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</si>
  <si>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</si>
  <si>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</si>
  <si>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</si>
  <si>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</si>
  <si>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</si>
  <si>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</si>
  <si>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</si>
  <si>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</si>
  <si>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</si>
  <si>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</si>
  <si>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</si>
  <si>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</si>
  <si>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</si>
  <si>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</si>
  <si>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</si>
  <si>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</si>
  <si>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</si>
  <si>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</si>
  <si>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</si>
  <si>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</si>
  <si>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</si>
  <si>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</si>
  <si>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</si>
  <si>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</si>
  <si>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</si>
  <si>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</si>
  <si>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</si>
  <si>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</si>
  <si>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</si>
  <si>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</si>
  <si>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</si>
  <si>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</si>
  <si>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</si>
  <si>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</si>
  <si>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</si>
  <si>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</si>
  <si>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</si>
  <si>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</si>
  <si>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</si>
  <si>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</si>
  <si>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</si>
  <si>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</si>
  <si>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</si>
  <si>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</si>
  <si>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</si>
  <si>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</si>
  <si>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</si>
  <si>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</si>
  <si>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</si>
  <si>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</si>
  <si>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</si>
  <si>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</si>
  <si>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</si>
  <si>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</si>
  <si>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</si>
  <si>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</si>
  <si>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</si>
  <si>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</si>
  <si>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</si>
  <si>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</si>
  <si>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</si>
  <si>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</si>
  <si>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</si>
  <si>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</si>
  <si>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</si>
  <si>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</si>
  <si>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</si>
  <si>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</si>
  <si>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</si>
  <si>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</si>
  <si>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</si>
  <si>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</si>
  <si>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</si>
  <si>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</si>
  <si>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</si>
  <si>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</si>
  <si>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</si>
  <si>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</si>
  <si>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</si>
  <si>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</si>
  <si>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</si>
  <si>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</si>
  <si>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</si>
  <si>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</si>
  <si>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</si>
  <si>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</si>
  <si>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</si>
  <si>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</si>
  <si>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</si>
  <si>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</si>
  <si>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</si>
  <si>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</si>
  <si>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</si>
  <si>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</si>
  <si>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</si>
  <si>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</si>
  <si>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</si>
  <si>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</si>
  <si>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</si>
  <si>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</si>
  <si>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</si>
  <si>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</si>
  <si>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</si>
  <si>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</si>
  <si>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</si>
  <si>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</si>
  <si>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</si>
  <si>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</si>
  <si>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</si>
  <si>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</si>
  <si>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</si>
  <si>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</si>
  <si>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</si>
  <si>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</si>
  <si>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</si>
  <si>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</si>
  <si>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</si>
  <si>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</si>
  <si>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</si>
  <si>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</si>
  <si>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</si>
  <si>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</si>
  <si>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</si>
  <si>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</si>
  <si>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</si>
  <si>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</si>
  <si>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</si>
  <si>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</si>
  <si>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</si>
  <si>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</si>
  <si>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</si>
  <si>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</si>
  <si>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</si>
  <si>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</si>
  <si>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</si>
  <si>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</si>
  <si>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</si>
  <si>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</si>
  <si>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</si>
  <si>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</si>
  <si>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</si>
  <si>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</si>
  <si>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</si>
  <si>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</si>
  <si>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</si>
  <si>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</si>
  <si>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</si>
  <si>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</si>
  <si>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</si>
  <si>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</si>
  <si>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</si>
  <si>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</si>
  <si>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</si>
  <si>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</si>
  <si>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</si>
  <si>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</si>
  <si>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</si>
  <si>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</si>
  <si>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</si>
  <si>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</si>
  <si>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</si>
  <si>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</si>
  <si>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</si>
  <si>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</si>
  <si>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</si>
  <si>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</si>
  <si>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</si>
  <si>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</si>
  <si>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</si>
  <si>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</si>
  <si>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</si>
  <si>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</si>
  <si>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</si>
  <si>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</si>
  <si>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</si>
  <si>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</si>
  <si>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</si>
  <si>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</si>
  <si>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</si>
  <si>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</si>
  <si>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</si>
  <si>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</si>
  <si>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</si>
  <si>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</si>
  <si>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</si>
  <si>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</si>
  <si>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</si>
  <si>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</si>
  <si>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</si>
  <si>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</si>
  <si>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</si>
  <si>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</si>
  <si>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</si>
  <si>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</si>
  <si>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</si>
  <si>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</si>
  <si>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</si>
  <si>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</si>
  <si>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</si>
  <si>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</si>
  <si>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</si>
  <si>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</si>
  <si>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</si>
  <si>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</si>
  <si>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</si>
  <si>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</si>
  <si>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</si>
  <si>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</si>
  <si>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</si>
  <si>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</si>
  <si>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</si>
  <si>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</si>
  <si>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</si>
  <si>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</si>
  <si>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</si>
  <si>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</si>
  <si>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</si>
  <si>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</si>
  <si>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</si>
  <si>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</si>
  <si>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</si>
  <si>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</si>
  <si>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</si>
  <si>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</si>
  <si>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</si>
  <si>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</si>
  <si>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</si>
  <si>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</si>
  <si>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</si>
  <si>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</si>
  <si>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</si>
  <si>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</si>
  <si>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</si>
  <si>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</si>
  <si>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</si>
  <si>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</si>
  <si>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</si>
  <si>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</si>
  <si>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</si>
  <si>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</si>
  <si>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</si>
  <si>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</si>
  <si>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</si>
  <si>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</si>
  <si>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</si>
  <si>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</si>
  <si>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</si>
  <si>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</si>
  <si>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</si>
  <si>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</si>
  <si>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</si>
  <si>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</si>
  <si>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</si>
  <si>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</si>
  <si>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</si>
  <si>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</si>
  <si>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</si>
  <si>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</si>
  <si>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</si>
  <si>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</si>
  <si>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</si>
  <si>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</si>
  <si>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</si>
  <si>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</si>
  <si>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</si>
  <si>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</si>
  <si>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</si>
  <si>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</si>
  <si>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</si>
  <si>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</si>
  <si>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</si>
  <si>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</si>
  <si>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</si>
  <si>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</si>
  <si>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</si>
  <si>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</si>
  <si>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</si>
  <si>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</si>
  <si>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</si>
  <si>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</si>
  <si>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</si>
  <si>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</si>
  <si>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</si>
  <si>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</si>
  <si>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</si>
  <si>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</si>
  <si>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</si>
  <si>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</si>
  <si>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</si>
  <si>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</si>
  <si>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</si>
  <si>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</si>
  <si>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</si>
  <si>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</si>
  <si>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</si>
  <si>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</si>
  <si>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</si>
  <si>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</si>
  <si>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</si>
  <si>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</si>
  <si>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</si>
  <si>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</si>
  <si>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</si>
  <si>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</si>
  <si>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</si>
  <si>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</si>
  <si>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</si>
  <si>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</si>
  <si>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</si>
  <si>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</si>
  <si>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</si>
  <si>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</si>
  <si>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</si>
  <si>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</si>
  <si>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</si>
  <si>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</si>
  <si>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</si>
  <si>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</si>
  <si>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</si>
  <si>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</si>
  <si>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</si>
  <si>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</si>
  <si>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</si>
  <si>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</si>
  <si>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</si>
  <si>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</si>
  <si>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</si>
  <si>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</si>
  <si>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</si>
  <si>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</si>
  <si>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</si>
  <si>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</si>
  <si>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</si>
  <si>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</si>
  <si>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</si>
  <si>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</si>
  <si>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</si>
  <si>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</si>
  <si>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</si>
  <si>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</si>
  <si>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</si>
  <si>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</si>
  <si>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</si>
  <si>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</si>
  <si>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</si>
  <si>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</si>
  <si>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</si>
  <si>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</si>
  <si>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</si>
  <si>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</si>
  <si>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</si>
  <si>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</si>
  <si>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</si>
  <si>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</si>
  <si>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</si>
  <si>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</si>
  <si>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</si>
  <si>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</si>
  <si>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</si>
  <si>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</si>
  <si>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</si>
  <si>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</si>
  <si>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</si>
  <si>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</si>
  <si>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</si>
  <si>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</si>
  <si>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</si>
  <si>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</si>
  <si>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</si>
  <si>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</si>
  <si>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</si>
  <si>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</si>
  <si>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</si>
  <si>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</si>
  <si>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</si>
  <si>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</si>
  <si>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</si>
  <si>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</si>
  <si>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</si>
  <si>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</si>
  <si>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</si>
  <si>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</si>
  <si>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</si>
  <si>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</si>
  <si>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</si>
  <si>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</si>
  <si>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</si>
  <si>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</si>
  <si>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</si>
  <si>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</si>
  <si>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</si>
  <si>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</si>
  <si>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</si>
  <si>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</si>
  <si>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</si>
  <si>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</si>
  <si>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</si>
  <si>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</si>
  <si>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</si>
  <si>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</si>
  <si>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</si>
  <si>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</si>
  <si>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</si>
  <si>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</si>
  <si>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</si>
  <si>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</si>
  <si>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</si>
  <si>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</si>
  <si>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</si>
  <si>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</si>
  <si>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</si>
  <si>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</si>
  <si>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</si>
  <si>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</si>
  <si>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</si>
  <si>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</si>
  <si>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</si>
  <si>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</si>
  <si>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</si>
  <si>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</si>
  <si>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</si>
  <si>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</si>
  <si>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</si>
  <si>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</si>
  <si>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</si>
  <si>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</si>
  <si>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</si>
  <si>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</si>
  <si>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</si>
  <si>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</si>
  <si>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</si>
  <si>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</si>
  <si>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</si>
  <si>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</si>
  <si>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</si>
  <si>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</si>
  <si>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</si>
  <si>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</si>
  <si>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</si>
  <si>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</si>
  <si>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</si>
  <si>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</si>
  <si>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</si>
  <si>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</si>
  <si>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</si>
  <si>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</si>
  <si>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</si>
  <si>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</si>
  <si>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</si>
  <si>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</si>
  <si>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</si>
  <si>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</si>
  <si>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</si>
  <si>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</si>
  <si>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</si>
  <si>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</si>
  <si>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</si>
  <si>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</si>
  <si>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</si>
  <si>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</si>
  <si>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</si>
  <si>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</si>
  <si>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</si>
  <si>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</si>
  <si>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</si>
  <si>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</si>
  <si>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</si>
  <si>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</si>
  <si>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</si>
  <si>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</si>
  <si>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</si>
  <si>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</si>
  <si>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</si>
  <si>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</si>
  <si>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</si>
  <si>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</si>
  <si>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</si>
  <si>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</si>
  <si>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</si>
  <si>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</si>
  <si>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</si>
  <si>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</si>
  <si>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</si>
  <si>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</si>
  <si>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</si>
  <si>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</si>
  <si>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</si>
  <si>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</si>
  <si>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</si>
  <si>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</si>
  <si>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</si>
  <si>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</si>
  <si>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</si>
  <si>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</si>
  <si>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</si>
  <si>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</si>
  <si>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</si>
  <si>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</si>
  <si>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</si>
  <si>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</si>
  <si>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</si>
  <si>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</si>
  <si>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</si>
  <si>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</si>
  <si>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</si>
  <si>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</si>
  <si>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</si>
  <si>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</si>
  <si>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</si>
  <si>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</si>
  <si>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</si>
  <si>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</si>
  <si>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</si>
  <si>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</si>
  <si>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</si>
  <si>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</si>
  <si>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</si>
  <si>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</si>
  <si>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</si>
  <si>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</si>
  <si>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</si>
  <si>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</si>
  <si>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</si>
  <si>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</si>
  <si>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</si>
  <si>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</si>
  <si>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</si>
  <si>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</si>
  <si>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</si>
  <si>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</si>
  <si>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</si>
  <si>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</si>
  <si>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</si>
  <si>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</si>
  <si>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</si>
  <si>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</si>
  <si>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</si>
  <si>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</si>
  <si>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</si>
  <si>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</si>
  <si>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</si>
  <si>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</si>
  <si>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</si>
  <si>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</si>
  <si>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</si>
  <si>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</si>
  <si>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</si>
  <si>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</si>
  <si>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</si>
  <si>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</si>
  <si>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</si>
  <si>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</si>
  <si>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</si>
  <si>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</si>
  <si>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</si>
  <si>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</si>
  <si>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</si>
  <si>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</si>
  <si>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</si>
  <si>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</si>
  <si>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</si>
  <si>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</si>
  <si>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</si>
  <si>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</si>
  <si>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</si>
  <si>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</si>
  <si>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</si>
  <si>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</si>
  <si>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</si>
  <si>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</si>
  <si>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</si>
  <si>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</si>
  <si>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</si>
  <si>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</si>
  <si>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</si>
  <si>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</si>
  <si>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</si>
  <si>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</si>
  <si>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</si>
  <si>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</si>
  <si>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</si>
  <si>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</si>
  <si>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</si>
  <si>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</si>
  <si>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</si>
  <si>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</si>
  <si>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</si>
  <si>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</si>
  <si>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</si>
  <si>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</si>
  <si>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</si>
  <si>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</si>
  <si>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</si>
  <si>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</si>
  <si>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</si>
  <si>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</si>
  <si>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</si>
  <si>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</si>
  <si>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</si>
  <si>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</si>
  <si>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</si>
  <si>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</si>
  <si>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</si>
  <si>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</si>
  <si>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</si>
  <si>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</si>
  <si>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</si>
  <si>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</si>
  <si>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</si>
  <si>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</si>
  <si>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</si>
  <si>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</si>
  <si>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</si>
  <si>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</si>
  <si>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</si>
  <si>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</si>
  <si>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</si>
  <si>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</si>
  <si>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</si>
  <si>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</si>
  <si>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</si>
  <si>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</si>
  <si>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</si>
  <si>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</si>
  <si>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</si>
  <si>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</si>
  <si>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</si>
  <si>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</si>
  <si>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</si>
  <si>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</si>
  <si>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</si>
  <si>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</si>
  <si>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</si>
  <si>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</si>
  <si>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</si>
  <si>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</si>
  <si>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</si>
  <si>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</si>
  <si>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</si>
  <si>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</si>
  <si>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</si>
  <si>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</si>
  <si>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</si>
  <si>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</si>
  <si>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</si>
  <si>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</si>
  <si>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</si>
  <si>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</si>
  <si>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</si>
  <si>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</si>
  <si>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</si>
  <si>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</si>
  <si>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</si>
  <si>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</si>
  <si>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</si>
  <si>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</si>
  <si>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</si>
  <si>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</si>
  <si>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</si>
  <si>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</si>
  <si>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</si>
  <si>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</si>
  <si>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</si>
  <si>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</si>
  <si>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</si>
  <si>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</si>
  <si>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</si>
  <si>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</si>
  <si>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</si>
  <si>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</si>
  <si>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</si>
  <si>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</si>
  <si>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</si>
  <si>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</si>
  <si>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</si>
  <si>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</si>
  <si>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</si>
  <si>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</si>
  <si>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</si>
  <si>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</si>
  <si>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</si>
  <si>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</si>
  <si>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</si>
  <si>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</si>
  <si>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</si>
  <si>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</si>
  <si>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</si>
  <si>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</si>
  <si>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</si>
  <si>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</si>
  <si>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</si>
  <si>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</si>
  <si>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</si>
  <si>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</si>
  <si>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</si>
  <si>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</si>
  <si>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</si>
  <si>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</si>
  <si>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</si>
  <si>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</si>
  <si>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</si>
  <si>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</si>
  <si>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</si>
  <si>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</si>
  <si>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</si>
  <si>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</si>
  <si>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</si>
  <si>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</si>
  <si>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</si>
  <si>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</si>
  <si>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</si>
  <si>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</si>
  <si>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</si>
  <si>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</si>
  <si>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</si>
  <si>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</si>
  <si>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</si>
  <si>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</si>
  <si>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</si>
  <si>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</si>
  <si>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</si>
  <si>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</si>
  <si>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</si>
  <si>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</si>
  <si>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</si>
  <si>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</si>
  <si>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</si>
  <si>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</si>
  <si>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</si>
  <si>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</si>
  <si>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</si>
  <si>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</si>
  <si>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</si>
  <si>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</si>
  <si>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</si>
  <si>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</si>
  <si>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</si>
  <si>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</si>
  <si>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</si>
  <si>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</si>
  <si>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</si>
  <si>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</si>
  <si>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</si>
  <si>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</si>
  <si>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</si>
  <si>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</si>
  <si>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</si>
  <si>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</si>
  <si>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</si>
  <si>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</si>
  <si>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</si>
  <si>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</si>
  <si>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</si>
  <si>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</si>
  <si>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</si>
  <si>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</si>
  <si>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</si>
  <si>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</si>
  <si>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</si>
  <si>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</si>
  <si>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</si>
  <si>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</si>
  <si>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</si>
  <si>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</si>
  <si>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</si>
  <si>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</si>
  <si>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</si>
  <si>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</si>
  <si>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</si>
  <si>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</si>
  <si>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</si>
  <si>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</si>
  <si>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</si>
  <si>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</si>
  <si>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</si>
  <si>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</si>
  <si>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</si>
  <si>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</si>
  <si>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</si>
  <si>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</si>
  <si>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</si>
  <si>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</si>
  <si>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</si>
  <si>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</si>
  <si>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</si>
  <si>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</si>
  <si>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</si>
  <si>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</si>
  <si>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</si>
  <si>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</si>
  <si>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</si>
  <si>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</si>
  <si>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</si>
  <si>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</si>
  <si>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</si>
  <si>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</si>
  <si>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</si>
  <si>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</si>
  <si>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</si>
  <si>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</si>
  <si>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</si>
  <si>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</si>
  <si>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</si>
  <si>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</si>
  <si>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</si>
  <si>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</si>
  <si>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</si>
  <si>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</si>
  <si>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</si>
  <si>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</si>
  <si>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</si>
  <si>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</si>
  <si>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</si>
  <si>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</si>
  <si>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</si>
  <si>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</si>
  <si>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</si>
  <si>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</si>
  <si>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</si>
  <si>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</si>
  <si>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</si>
  <si>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</si>
  <si>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</si>
  <si>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</si>
  <si>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</si>
  <si>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</si>
  <si>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</si>
  <si>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</si>
  <si>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</si>
  <si>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</si>
  <si>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</si>
  <si>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</si>
  <si>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</si>
  <si>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</si>
  <si>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</si>
  <si>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</si>
  <si>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</si>
  <si>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</si>
  <si>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</si>
  <si>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</si>
  <si>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</si>
  <si>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</si>
  <si>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</si>
  <si>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</si>
  <si>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</si>
  <si>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</si>
  <si>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</si>
  <si>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</si>
  <si>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</si>
  <si>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</si>
  <si>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</si>
  <si>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</si>
  <si>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</si>
  <si>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</si>
  <si>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</si>
  <si>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</si>
  <si>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</si>
  <si>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</si>
  <si>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</si>
  <si>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</si>
  <si>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</si>
  <si>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</si>
  <si>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</si>
  <si>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</si>
  <si>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</si>
  <si>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</si>
  <si>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</si>
  <si>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</si>
  <si>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</si>
  <si>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</si>
  <si>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</si>
  <si>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</si>
  <si>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</si>
  <si>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</si>
  <si>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</si>
  <si>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</si>
  <si>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</si>
  <si>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</si>
  <si>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</si>
  <si>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</si>
  <si>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</si>
  <si>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</si>
  <si>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</si>
  <si>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</si>
  <si>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</si>
  <si>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</si>
  <si>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</si>
  <si>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</si>
  <si>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</si>
  <si>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</si>
  <si>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</si>
  <si>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</si>
  <si>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</si>
  <si>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</si>
  <si>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</si>
  <si>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</si>
  <si>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</si>
  <si>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</si>
  <si>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</si>
  <si>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</si>
  <si>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</si>
  <si>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</si>
  <si>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</si>
  <si>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</si>
  <si>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</si>
  <si>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</si>
  <si>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</si>
  <si>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</si>
  <si>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</si>
  <si>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</si>
  <si>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</si>
  <si>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</si>
  <si>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</si>
  <si>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</si>
  <si>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</si>
  <si>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</si>
  <si>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</si>
  <si>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</si>
  <si>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</si>
  <si>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</si>
  <si>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</si>
  <si>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</si>
  <si>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</si>
  <si>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</si>
  <si>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</si>
  <si>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</si>
  <si>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</si>
  <si>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</si>
  <si>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</si>
  <si>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</si>
  <si>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</si>
  <si>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</si>
  <si>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</si>
  <si>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</si>
  <si>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</si>
  <si>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</si>
  <si>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</si>
  <si>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</si>
  <si>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</si>
  <si>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</si>
  <si>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</si>
  <si>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</si>
  <si>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</si>
  <si>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</si>
  <si>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</si>
  <si>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</si>
  <si>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</si>
  <si>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</si>
  <si>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</si>
  <si>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</si>
  <si>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</si>
  <si>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</si>
  <si>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</si>
  <si>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</si>
  <si>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</si>
  <si>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</si>
  <si>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</si>
  <si>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</si>
  <si>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</si>
  <si>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</si>
  <si>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</si>
  <si>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</si>
  <si>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</si>
  <si>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</si>
  <si>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</si>
  <si>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</si>
  <si>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</si>
  <si>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</si>
  <si>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</si>
  <si>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</si>
  <si>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</si>
  <si>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</si>
  <si>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</si>
  <si>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</si>
  <si>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</si>
  <si>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</si>
  <si>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</si>
  <si>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</si>
  <si>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</si>
  <si>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</si>
  <si>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</si>
  <si>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</si>
  <si>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</si>
  <si>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</si>
  <si>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</si>
  <si>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</si>
  <si>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</si>
  <si>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</si>
  <si>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</si>
  <si>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</si>
  <si>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</si>
  <si>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</si>
  <si>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</si>
  <si>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</si>
  <si>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</si>
  <si>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</si>
  <si>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</si>
  <si>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</si>
  <si>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</si>
  <si>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</si>
  <si>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</si>
  <si>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</si>
  <si>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</si>
  <si>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</si>
  <si>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</si>
  <si>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</si>
  <si>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</si>
  <si>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</si>
  <si>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</si>
  <si>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</si>
  <si>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</si>
  <si>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</si>
  <si>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</si>
  <si>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</si>
  <si>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</si>
  <si>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</si>
  <si>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</si>
  <si>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</si>
  <si>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</si>
  <si>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</si>
  <si>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</si>
  <si>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</si>
  <si>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</si>
  <si>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</si>
  <si>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</si>
  <si>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</si>
  <si>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</si>
  <si>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</si>
  <si>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</si>
  <si>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</si>
  <si>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</si>
  <si>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</si>
  <si>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</si>
  <si>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</si>
  <si>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</si>
  <si>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</si>
  <si>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</si>
  <si>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</si>
  <si>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</si>
  <si>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</si>
  <si>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</si>
  <si>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</si>
  <si>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</si>
  <si>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</si>
  <si>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</si>
  <si>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</si>
  <si>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</si>
  <si>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</si>
  <si>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</si>
  <si>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</si>
  <si>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</si>
  <si>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</si>
  <si>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</si>
  <si>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</si>
  <si>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</si>
  <si>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</si>
  <si>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</si>
  <si>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</si>
  <si>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</si>
  <si>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</si>
  <si>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</si>
  <si>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</si>
  <si>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</si>
  <si>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</si>
  <si>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</si>
  <si>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</si>
  <si>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</si>
  <si>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</si>
  <si>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</si>
  <si>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</si>
  <si>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</si>
  <si>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</si>
  <si>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</si>
  <si>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</si>
  <si>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</si>
  <si>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</si>
  <si>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</si>
  <si>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</si>
  <si>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</si>
  <si>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</si>
  <si>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</si>
  <si>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</si>
  <si>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</si>
  <si>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</si>
  <si>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</si>
  <si>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</si>
  <si>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</si>
  <si>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</si>
  <si>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</si>
  <si>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</si>
  <si>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</si>
  <si>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</si>
  <si>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</si>
  <si>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</si>
  <si>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</si>
  <si>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</si>
  <si>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</si>
  <si>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</si>
  <si>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</si>
  <si>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</si>
  <si>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</si>
  <si>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</si>
  <si>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</si>
  <si>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</si>
  <si>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</si>
  <si>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</si>
  <si>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</si>
  <si>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</si>
  <si>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</si>
  <si>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</si>
  <si>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</si>
  <si>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</si>
  <si>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</si>
  <si>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</si>
  <si>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</si>
  <si>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</si>
  <si>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</si>
  <si>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</si>
  <si>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</si>
  <si>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</si>
  <si>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</si>
  <si>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</si>
  <si>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</si>
  <si>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</si>
  <si>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</si>
  <si>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</si>
  <si>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</si>
  <si>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</si>
  <si>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</si>
  <si>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</si>
  <si>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</si>
  <si>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</si>
  <si>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</si>
  <si>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</si>
  <si>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</si>
  <si>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</si>
  <si>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</si>
  <si>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</si>
  <si>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</si>
  <si>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</si>
  <si>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</si>
  <si>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</si>
  <si>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</si>
  <si>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</si>
  <si>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</si>
  <si>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</si>
  <si>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</si>
  <si>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</si>
  <si>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</si>
  <si>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</si>
  <si>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</si>
  <si>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</si>
  <si>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</si>
  <si>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</si>
  <si>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</si>
  <si>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</si>
  <si>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</si>
  <si>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</si>
  <si>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</si>
  <si>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</si>
  <si>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</si>
  <si>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</si>
  <si>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</si>
  <si>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</si>
  <si>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</si>
  <si>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</si>
  <si>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</si>
  <si>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</si>
  <si>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</si>
  <si>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</si>
  <si>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</si>
  <si>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</si>
  <si>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</si>
  <si>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</si>
  <si>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</si>
  <si>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</si>
  <si>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</si>
  <si>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</si>
  <si>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</si>
  <si>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</si>
  <si>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</si>
  <si>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</si>
  <si>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</si>
  <si>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</si>
  <si>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</si>
  <si>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</si>
  <si>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</si>
  <si>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</si>
  <si>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</si>
  <si>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</si>
  <si>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</si>
  <si>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</si>
  <si>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</si>
  <si>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</si>
  <si>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</si>
  <si>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</si>
  <si>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</si>
  <si>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</si>
  <si>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</si>
  <si>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</si>
  <si>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</si>
  <si>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</si>
  <si>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</si>
  <si>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</si>
  <si>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</si>
  <si>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</si>
  <si>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</si>
  <si>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</si>
  <si>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</si>
  <si>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</si>
  <si>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</si>
  <si>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</si>
  <si>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</si>
  <si>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</si>
  <si>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</si>
  <si>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</si>
  <si>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</si>
  <si>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</si>
  <si>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</si>
  <si>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</si>
  <si>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</si>
  <si>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</si>
  <si>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</si>
  <si>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</si>
  <si>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</si>
  <si>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</si>
  <si>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</si>
  <si>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</si>
  <si>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</si>
  <si>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</si>
  <si>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</si>
  <si>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</si>
  <si>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</si>
  <si>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</si>
  <si>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</si>
  <si>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</si>
  <si>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</si>
  <si>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</si>
  <si>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</si>
  <si>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</si>
  <si>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</si>
  <si>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</si>
  <si>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</si>
  <si>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</si>
  <si>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</si>
  <si>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</si>
  <si>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</si>
  <si>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</si>
  <si>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</si>
  <si>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</si>
  <si>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</si>
  <si>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</si>
  <si>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</si>
  <si>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</si>
  <si>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</si>
  <si>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</si>
  <si>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</si>
  <si>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</si>
  <si>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</si>
  <si>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</si>
  <si>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</si>
  <si>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</si>
  <si>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</si>
  <si>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</si>
  <si>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</si>
  <si>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</si>
  <si>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</si>
  <si>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</si>
  <si>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</si>
  <si>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</si>
  <si>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</si>
  <si>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</si>
  <si>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</si>
  <si>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</si>
  <si>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</si>
  <si>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</si>
  <si>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</si>
  <si>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</si>
  <si>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</si>
  <si>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</si>
  <si>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</si>
  <si>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</si>
  <si>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</si>
  <si>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</si>
  <si>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</si>
  <si>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</si>
  <si>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</si>
  <si>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</si>
  <si>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</si>
  <si>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</si>
  <si>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</si>
  <si>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</si>
  <si>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</si>
  <si>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</si>
  <si>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</si>
  <si>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</si>
  <si>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</si>
  <si>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</si>
  <si>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</si>
  <si>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</si>
  <si>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</si>
  <si>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</si>
  <si>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</si>
  <si>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</si>
  <si>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</si>
  <si>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</si>
  <si>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</si>
  <si>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</si>
  <si>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</si>
  <si>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</si>
  <si>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</si>
  <si>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</si>
  <si>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</si>
  <si>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</si>
  <si>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</si>
  <si>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</si>
  <si>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</si>
  <si>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</si>
  <si>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</si>
  <si>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</si>
  <si>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</si>
  <si>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</si>
  <si>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</si>
  <si>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</si>
  <si>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</si>
  <si>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</si>
  <si>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</si>
  <si>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</si>
  <si>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</si>
  <si>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</si>
  <si>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</si>
  <si>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</si>
  <si>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</si>
  <si>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</si>
  <si>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</si>
  <si>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</si>
  <si>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</si>
  <si>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</si>
  <si>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</si>
  <si>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</si>
  <si>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</si>
  <si>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</si>
  <si>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</si>
  <si>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</si>
  <si>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</si>
  <si>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</si>
  <si>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</si>
  <si>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</si>
  <si>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</si>
  <si>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</si>
  <si>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</si>
  <si>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</si>
  <si>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</si>
  <si>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</si>
  <si>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</si>
  <si>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</si>
  <si>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</si>
  <si>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</si>
  <si>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</si>
  <si>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</si>
  <si>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</si>
  <si>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</si>
  <si>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</si>
  <si>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</si>
  <si>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</si>
  <si>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</si>
  <si>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</si>
  <si>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</si>
  <si>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</si>
  <si>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</si>
  <si>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</si>
  <si>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</si>
  <si>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</si>
  <si>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</si>
  <si>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</si>
  <si>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</si>
  <si>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</si>
  <si>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</si>
  <si>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</si>
  <si>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</si>
  <si>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</si>
  <si>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</si>
  <si>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</si>
  <si>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</si>
  <si>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</si>
  <si>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</si>
  <si>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</si>
  <si>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</si>
  <si>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</si>
  <si>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</si>
  <si>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</si>
  <si>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</si>
  <si>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</si>
  <si>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</si>
  <si>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</si>
  <si>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</si>
  <si>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</si>
  <si>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</si>
  <si>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</si>
  <si>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</si>
  <si>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</si>
  <si>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</si>
  <si>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</si>
  <si>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</si>
  <si>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</si>
  <si>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</si>
  <si>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</si>
  <si>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</si>
  <si>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</si>
  <si>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</si>
  <si>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</si>
  <si>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</si>
  <si>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</si>
  <si>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</si>
  <si>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</si>
  <si>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</si>
  <si>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</si>
  <si>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</si>
  <si>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</si>
  <si>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</si>
  <si>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</si>
  <si>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</si>
  <si>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</si>
  <si>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</si>
  <si>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</si>
  <si>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</si>
  <si>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</si>
  <si>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</si>
  <si>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</si>
  <si>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</si>
  <si>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</si>
  <si>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</si>
  <si>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</si>
  <si>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</si>
  <si>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</si>
  <si>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</si>
  <si>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</si>
  <si>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</si>
  <si>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</si>
  <si>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</si>
  <si>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</si>
  <si>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</si>
  <si>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</si>
  <si>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</si>
  <si>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</si>
  <si>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</si>
  <si>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</si>
  <si>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</si>
  <si>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</si>
  <si>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</si>
  <si>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</si>
  <si>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</si>
  <si>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</si>
  <si>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</si>
  <si>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</si>
  <si>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</si>
  <si>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</si>
  <si>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</si>
  <si>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</si>
  <si>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</si>
  <si>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</si>
  <si>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</si>
  <si>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</si>
  <si>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</si>
  <si>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</si>
  <si>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</si>
  <si>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</si>
  <si>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</si>
  <si>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</si>
  <si>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</si>
  <si>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</si>
  <si>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</si>
  <si>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</si>
  <si>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</si>
  <si>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</si>
  <si>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</si>
  <si>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</si>
  <si>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</si>
  <si>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</si>
  <si>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</si>
  <si>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</si>
  <si>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</si>
  <si>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</si>
  <si>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</si>
  <si>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</si>
  <si>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</si>
  <si>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</si>
  <si>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</si>
  <si>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</si>
  <si>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</si>
  <si>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</si>
  <si>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</si>
  <si>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</si>
  <si>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</si>
  <si>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</si>
  <si>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</si>
  <si>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</si>
  <si>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</si>
  <si>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</si>
  <si>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</si>
  <si>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</si>
  <si>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</si>
  <si>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</si>
  <si>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</si>
  <si>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</si>
  <si>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</si>
  <si>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</si>
  <si>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</si>
  <si>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</si>
  <si>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</si>
  <si>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</si>
  <si>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</si>
  <si>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</si>
  <si>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</si>
  <si>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</si>
  <si>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</si>
  <si>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</si>
  <si>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</si>
  <si>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</si>
  <si>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</si>
  <si>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</si>
  <si>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</si>
  <si>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</si>
  <si>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</si>
  <si>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</si>
  <si>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</si>
  <si>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</si>
  <si>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</si>
  <si>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</si>
  <si>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</si>
  <si>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</si>
  <si>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</si>
  <si>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</si>
  <si>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</si>
  <si>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</si>
  <si>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</si>
  <si>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</si>
  <si>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</si>
  <si>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</si>
  <si>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</si>
  <si>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</si>
  <si>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</si>
  <si>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</si>
  <si>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</si>
  <si>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</si>
  <si>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</si>
  <si>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</si>
  <si>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</si>
  <si>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</si>
  <si>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</si>
  <si>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</si>
  <si>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</si>
  <si>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</si>
  <si>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</si>
  <si>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</si>
  <si>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</si>
  <si>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</si>
  <si>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</si>
  <si>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</si>
  <si>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</si>
  <si>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</si>
  <si>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</si>
  <si>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</si>
  <si>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</si>
  <si>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</si>
  <si>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</si>
  <si>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</si>
  <si>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</si>
  <si>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</si>
  <si>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</si>
  <si>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</si>
  <si>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</si>
  <si>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</si>
  <si>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</si>
  <si>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</si>
  <si>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</si>
  <si>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</si>
  <si>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</si>
  <si>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</si>
  <si>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</si>
  <si>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</si>
  <si>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</si>
  <si>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</si>
  <si>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</si>
  <si>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</si>
  <si>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</si>
  <si>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</si>
  <si>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</si>
  <si>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</si>
  <si>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</si>
  <si>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</si>
  <si>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</si>
  <si>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</si>
  <si>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</si>
  <si>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</si>
  <si>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</si>
  <si>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</si>
  <si>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</si>
  <si>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</si>
  <si>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</si>
  <si>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</si>
  <si>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</si>
  <si>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</si>
  <si>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</si>
  <si>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</si>
  <si>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</si>
  <si>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</si>
  <si>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</si>
  <si>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</si>
  <si>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</si>
  <si>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</si>
  <si>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</si>
  <si>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</si>
  <si>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</si>
  <si>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</si>
  <si>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</si>
  <si>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</si>
  <si>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</si>
  <si>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</si>
  <si>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</si>
  <si>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</si>
  <si>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</si>
  <si>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</si>
  <si>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</si>
  <si>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</si>
  <si>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</si>
  <si>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</si>
  <si>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</si>
  <si>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</si>
  <si>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</si>
  <si>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</si>
  <si>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</si>
  <si>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</si>
  <si>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</si>
  <si>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</si>
  <si>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</si>
  <si>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</si>
  <si>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</si>
  <si>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</si>
  <si>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</si>
  <si>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</si>
  <si>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</si>
  <si>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</si>
  <si>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</si>
  <si>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</si>
  <si>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</si>
  <si>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</si>
  <si>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</si>
  <si>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</si>
  <si>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</si>
  <si>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</si>
  <si>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</si>
  <si>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</si>
  <si>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</si>
  <si>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</si>
  <si>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</si>
  <si>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</si>
  <si>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</si>
  <si>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</si>
  <si>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</si>
  <si>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</si>
  <si>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</si>
  <si>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</si>
  <si>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</si>
  <si>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</si>
  <si>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</si>
  <si>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</si>
  <si>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</si>
  <si>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</si>
  <si>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</si>
  <si>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</si>
  <si>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</si>
  <si>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</si>
  <si>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</si>
  <si>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</si>
  <si>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</si>
  <si>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</si>
  <si>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</si>
  <si>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</si>
  <si>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</si>
  <si>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</si>
  <si>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</si>
  <si>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</si>
  <si>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</si>
  <si>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</si>
  <si>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</si>
  <si>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</si>
  <si>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</si>
  <si>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</si>
  <si>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</si>
  <si>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</si>
  <si>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</si>
  <si>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</si>
  <si>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</si>
  <si>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</si>
  <si>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</si>
  <si>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</si>
  <si>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</si>
  <si>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</si>
  <si>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</si>
  <si>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</si>
  <si>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</si>
  <si>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</si>
  <si>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</si>
  <si>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</si>
  <si>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</si>
  <si>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</si>
  <si>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</si>
  <si>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</si>
  <si>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</si>
  <si>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</si>
  <si>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</si>
  <si>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</si>
  <si>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</si>
  <si>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</si>
  <si>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</si>
  <si>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</si>
  <si>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</si>
  <si>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</si>
  <si>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</si>
  <si>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</si>
  <si>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</si>
  <si>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</si>
  <si>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</si>
  <si>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</si>
  <si>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</si>
  <si>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</si>
  <si>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</si>
  <si>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</si>
  <si>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</si>
  <si>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</si>
  <si>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</si>
  <si>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</si>
  <si>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</si>
  <si>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</si>
  <si>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</si>
  <si>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</si>
  <si>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</si>
  <si>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</si>
  <si>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</si>
  <si>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</si>
  <si>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</si>
  <si>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</si>
  <si>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</si>
  <si>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</si>
  <si>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</si>
  <si>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</si>
  <si>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</si>
  <si>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</si>
  <si>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</si>
  <si>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</si>
  <si>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</si>
  <si>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</si>
  <si>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</si>
  <si>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</si>
  <si>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</si>
  <si>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</si>
  <si>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</si>
  <si>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</si>
  <si>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</si>
  <si>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</si>
  <si>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</si>
  <si>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</si>
  <si>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</si>
  <si>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</si>
  <si>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</si>
  <si>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</si>
  <si>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</si>
  <si>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</si>
  <si>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</si>
  <si>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</si>
  <si>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</si>
  <si>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</si>
  <si>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</si>
  <si>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</si>
  <si>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</si>
  <si>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</si>
  <si>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</si>
  <si>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</si>
  <si>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</si>
  <si>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</si>
  <si>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</si>
  <si>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</si>
  <si>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</si>
  <si>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</si>
  <si>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</si>
  <si>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</si>
  <si>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</si>
  <si>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</si>
  <si>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</si>
  <si>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</si>
  <si>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</si>
  <si>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</si>
  <si>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</si>
  <si>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</si>
  <si>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</si>
  <si>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</si>
  <si>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</si>
  <si>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</si>
  <si>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</si>
  <si>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</si>
  <si>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</si>
  <si>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</si>
  <si>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</si>
  <si>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</si>
  <si>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</si>
  <si>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</si>
  <si>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</si>
  <si>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</si>
  <si>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</si>
  <si>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</si>
  <si>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</si>
  <si>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</si>
  <si>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</si>
  <si>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</si>
  <si>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</si>
  <si>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</si>
  <si>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</si>
  <si>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</si>
  <si>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</si>
  <si>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</si>
  <si>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</si>
  <si>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</si>
  <si>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</si>
  <si>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</si>
  <si>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</si>
  <si>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</si>
  <si>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</si>
  <si>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</si>
  <si>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</si>
  <si>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</si>
  <si>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</si>
  <si>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</si>
  <si>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</si>
  <si>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</si>
  <si>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</si>
  <si>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</si>
  <si>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</si>
  <si>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</si>
  <si>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</si>
  <si>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</si>
  <si>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</si>
  <si>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</si>
  <si>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</si>
  <si>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</si>
  <si>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</si>
  <si>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</si>
  <si>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</si>
  <si>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</si>
  <si>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</si>
  <si>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</si>
  <si>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</si>
  <si>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</si>
  <si>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</si>
  <si>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</si>
  <si>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</si>
  <si>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</si>
  <si>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</si>
  <si>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</si>
  <si>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</si>
  <si>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</si>
  <si>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</si>
  <si>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</si>
  <si>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</si>
  <si>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</si>
  <si>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</si>
  <si>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</si>
  <si>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</si>
  <si>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</si>
  <si>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</si>
  <si>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</si>
  <si>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</si>
  <si>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</si>
  <si>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</si>
  <si>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</si>
  <si>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</si>
  <si>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</si>
  <si>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</si>
  <si>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</si>
  <si>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</si>
  <si>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</si>
  <si>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</si>
  <si>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</si>
  <si>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</si>
  <si>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</si>
  <si>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</si>
  <si>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</si>
  <si>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</si>
  <si>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</si>
  <si>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</si>
  <si>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</si>
  <si>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</si>
  <si>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</si>
  <si>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</si>
  <si>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</si>
  <si>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</si>
  <si>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</si>
  <si>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</si>
  <si>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</si>
  <si>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</si>
  <si>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</si>
  <si>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</si>
  <si>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</si>
  <si>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</si>
  <si>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</si>
  <si>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</si>
  <si>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</si>
  <si>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</si>
  <si>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</si>
  <si>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</si>
  <si>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</si>
  <si>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</si>
  <si>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</si>
  <si>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</si>
  <si>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</si>
  <si>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</si>
  <si>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</si>
  <si>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</si>
  <si>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</si>
  <si>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</si>
  <si>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</si>
  <si>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</si>
  <si>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</si>
  <si>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</si>
  <si>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</si>
  <si>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</si>
  <si>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</si>
  <si>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</si>
  <si>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</si>
  <si>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</si>
  <si>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</si>
  <si>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</si>
  <si>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</si>
  <si>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</si>
  <si>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</si>
  <si>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</si>
  <si>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</si>
  <si>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</si>
  <si>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</si>
  <si>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</si>
  <si>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</si>
  <si>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</si>
  <si>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</si>
  <si>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</si>
  <si>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</si>
  <si>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</si>
  <si>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</si>
  <si>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</si>
  <si>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</si>
  <si>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</si>
  <si>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</si>
  <si>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</si>
  <si>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</si>
  <si>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</si>
  <si>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</si>
  <si>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</si>
  <si>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</si>
  <si>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</si>
  <si>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</si>
  <si>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</si>
  <si>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</si>
  <si>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</si>
  <si>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</si>
  <si>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</si>
  <si>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</si>
  <si>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</si>
  <si>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</si>
  <si>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</si>
  <si>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</si>
  <si>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</si>
  <si>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</si>
  <si>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</si>
  <si>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</si>
  <si>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</si>
  <si>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</si>
  <si>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</si>
  <si>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</si>
  <si>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</si>
  <si>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</si>
  <si>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</si>
  <si>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</si>
  <si>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</si>
  <si>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</si>
  <si>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</si>
  <si>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</si>
  <si>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</si>
  <si>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</si>
  <si>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</si>
  <si>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</si>
  <si>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</si>
  <si>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</si>
  <si>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</si>
  <si>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</si>
  <si>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</si>
  <si>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</si>
  <si>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</si>
  <si>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</si>
  <si>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</si>
  <si>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</si>
  <si>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</si>
  <si>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</si>
  <si>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</si>
  <si>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</si>
  <si>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</si>
  <si>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</si>
  <si>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</si>
  <si>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</si>
  <si>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</si>
  <si>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</si>
  <si>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</si>
  <si>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</si>
  <si>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</si>
  <si>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</si>
  <si>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</si>
  <si>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</si>
  <si>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</si>
  <si>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</si>
  <si>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</si>
  <si>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</si>
  <si>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</si>
  <si>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</si>
  <si>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</si>
  <si>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</si>
  <si>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</si>
  <si>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</si>
  <si>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</si>
  <si>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</si>
  <si>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</si>
  <si>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</si>
  <si>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</si>
  <si>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</si>
  <si>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</si>
  <si>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</si>
  <si>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</si>
  <si>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</si>
  <si>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</si>
  <si>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</si>
  <si>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</si>
  <si>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</si>
  <si>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</si>
  <si>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</si>
  <si>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</si>
  <si>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</si>
  <si>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</si>
  <si>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</si>
  <si>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</si>
  <si>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</si>
  <si>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</si>
  <si>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</si>
  <si>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</si>
  <si>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</si>
  <si>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</si>
  <si>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</si>
  <si>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</si>
  <si>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</si>
  <si>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</si>
  <si>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</si>
  <si>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</si>
  <si>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</si>
  <si>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</si>
  <si>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</si>
  <si>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</si>
  <si>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</si>
  <si>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</si>
  <si>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</si>
  <si>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</si>
  <si>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</si>
  <si>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</si>
  <si>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</si>
  <si>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</si>
  <si>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</si>
  <si>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</si>
  <si>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</si>
  <si>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</si>
  <si>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</si>
  <si>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</si>
  <si>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</si>
  <si>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</si>
  <si>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</si>
  <si>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</si>
  <si>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</si>
  <si>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</si>
  <si>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</si>
  <si>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</si>
  <si>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</si>
  <si>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</si>
  <si>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</si>
  <si>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</si>
  <si>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</si>
  <si>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</si>
  <si>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</si>
  <si>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</si>
  <si>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</si>
  <si>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</si>
  <si>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</si>
  <si>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</si>
  <si>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</si>
  <si>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</si>
  <si>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</si>
  <si>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</si>
  <si>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</si>
  <si>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</si>
  <si>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</si>
  <si>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</si>
  <si>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</si>
  <si>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</si>
  <si>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</si>
  <si>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</si>
  <si>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</si>
  <si>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</si>
  <si>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</si>
  <si>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</si>
  <si>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</si>
  <si>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</si>
  <si>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</si>
  <si>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</si>
  <si>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</si>
  <si>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</si>
  <si>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</si>
  <si>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</si>
  <si>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</si>
  <si>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</si>
  <si>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</si>
  <si>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</si>
  <si>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</si>
  <si>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</si>
  <si>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</si>
  <si>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</si>
  <si>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</si>
  <si>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</si>
  <si>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</si>
  <si>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</si>
  <si>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</si>
  <si>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</si>
  <si>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</si>
  <si>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</si>
  <si>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</si>
  <si>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</si>
  <si>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</si>
  <si>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</si>
  <si>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</si>
  <si>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</si>
  <si>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</si>
  <si>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</si>
  <si>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</si>
  <si>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</si>
  <si>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</si>
  <si>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</si>
  <si>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</si>
  <si>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</si>
  <si>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</si>
  <si>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</si>
  <si>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</si>
  <si>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</si>
  <si>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</si>
  <si>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</si>
  <si>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</si>
  <si>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</si>
  <si>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</si>
  <si>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</si>
  <si>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</si>
  <si>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</si>
  <si>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</si>
  <si>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</si>
  <si>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</si>
  <si>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</si>
  <si>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</si>
  <si>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</si>
  <si>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</si>
  <si>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</si>
  <si>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</si>
  <si>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</si>
  <si>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</si>
  <si>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</si>
  <si>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</si>
  <si>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</si>
  <si>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</si>
  <si>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</si>
  <si>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</si>
  <si>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</si>
  <si>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</si>
  <si>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</si>
  <si>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</si>
  <si>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</si>
  <si>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</si>
  <si>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</si>
  <si>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</si>
  <si>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</si>
  <si>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</si>
  <si>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</si>
  <si>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</si>
  <si>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</si>
  <si>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</si>
  <si>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</si>
  <si>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</si>
  <si>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</si>
  <si>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</si>
  <si>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</si>
  <si>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</si>
  <si>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</si>
  <si>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</si>
  <si>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</si>
  <si>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</si>
  <si>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</si>
  <si>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</si>
  <si>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</si>
  <si>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</si>
  <si>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</si>
  <si>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</si>
  <si>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</si>
  <si>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</si>
  <si>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</si>
  <si>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</si>
  <si>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</si>
  <si>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</si>
  <si>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</si>
  <si>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</si>
  <si>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</si>
  <si>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</si>
  <si>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</si>
  <si>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</si>
  <si>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</si>
  <si>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</si>
  <si>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</si>
  <si>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</si>
  <si>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</si>
  <si>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</si>
  <si>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</si>
  <si>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</si>
  <si>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</si>
  <si>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</si>
  <si>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</si>
  <si>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</si>
  <si>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</si>
  <si>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</si>
  <si>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</si>
  <si>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</si>
  <si>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</si>
  <si>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</si>
  <si>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</si>
  <si>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</si>
  <si>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</si>
  <si>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</si>
  <si>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</si>
  <si>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</si>
  <si>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</si>
  <si>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</si>
  <si>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</si>
  <si>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</si>
  <si>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</si>
  <si>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</si>
  <si>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</si>
  <si>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</si>
  <si>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</si>
  <si>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</si>
  <si>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</si>
  <si>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</si>
  <si>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</si>
  <si>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</si>
  <si>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</si>
  <si>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</si>
  <si>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</si>
  <si>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</si>
  <si>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</si>
  <si>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</si>
  <si>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</si>
  <si>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</si>
  <si>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</si>
  <si>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</si>
  <si>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</si>
  <si>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</si>
  <si>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</si>
  <si>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</si>
  <si>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</si>
  <si>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</si>
  <si>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</si>
  <si>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</si>
  <si>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</si>
  <si>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</si>
  <si>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</si>
  <si>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</si>
  <si>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</si>
  <si>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</si>
  <si>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</si>
  <si>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</si>
  <si>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</si>
  <si>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</si>
  <si>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</si>
  <si>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</si>
  <si>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</si>
  <si>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</si>
  <si>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</si>
  <si>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</si>
  <si>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</si>
  <si>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</si>
  <si>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</si>
  <si>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</si>
  <si>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</si>
  <si>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</si>
  <si>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</si>
  <si>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</si>
  <si>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</si>
  <si>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</si>
  <si>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</si>
  <si>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</si>
  <si>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</si>
  <si>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</si>
  <si>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</si>
  <si>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</si>
  <si>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</si>
  <si>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</si>
  <si>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</si>
  <si>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</si>
  <si>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</si>
  <si>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</si>
  <si>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</si>
  <si>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</si>
  <si>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</si>
  <si>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</si>
  <si>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</si>
  <si>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</si>
  <si>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</si>
  <si>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</si>
  <si>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</si>
  <si>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</si>
  <si>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</si>
  <si>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</si>
  <si>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</si>
  <si>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</si>
  <si>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</si>
  <si>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</si>
  <si>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</si>
  <si>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</si>
  <si>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</si>
  <si>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</si>
  <si>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</si>
  <si>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</si>
  <si>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</si>
  <si>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</si>
  <si>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</si>
  <si>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</si>
  <si>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</si>
  <si>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</si>
  <si>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</si>
  <si>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</si>
  <si>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</si>
  <si>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</si>
  <si>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</si>
  <si>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</si>
  <si>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</si>
  <si>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</si>
  <si>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</si>
  <si>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</si>
  <si>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</si>
  <si>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</si>
  <si>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</si>
  <si>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</si>
  <si>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</si>
  <si>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</si>
  <si>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</si>
  <si>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</si>
  <si>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</si>
  <si>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</si>
  <si>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</si>
  <si>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</si>
  <si>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</si>
  <si>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</si>
  <si>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</si>
  <si>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</si>
  <si>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</si>
  <si>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</si>
  <si>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</si>
  <si>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</si>
  <si>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</si>
  <si>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</si>
  <si>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</si>
  <si>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</si>
  <si>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</si>
  <si>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</si>
  <si>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</si>
  <si>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</si>
  <si>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</si>
  <si>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</si>
  <si>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</si>
  <si>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</si>
  <si>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</si>
  <si>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</si>
  <si>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</si>
  <si>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</si>
  <si>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</si>
  <si>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</si>
  <si>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</si>
  <si>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</si>
  <si>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</si>
  <si>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</si>
  <si>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</si>
  <si>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</si>
  <si>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</si>
  <si>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</si>
  <si>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</si>
  <si>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</si>
  <si>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</si>
  <si>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</si>
  <si>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</si>
  <si>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</si>
  <si>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</si>
  <si>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</si>
  <si>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</si>
  <si>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</si>
  <si>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</si>
  <si>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</si>
  <si>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</si>
  <si>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</si>
  <si>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</si>
  <si>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</si>
  <si>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</si>
  <si>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</si>
  <si>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</si>
  <si>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</si>
  <si>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</si>
  <si>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</si>
  <si>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</si>
  <si>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</si>
  <si>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</si>
  <si>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</si>
  <si>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</si>
  <si>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</si>
  <si>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</si>
  <si>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</si>
  <si>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</si>
  <si>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</si>
  <si>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</si>
  <si>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</si>
  <si>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</si>
  <si>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</si>
  <si>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</si>
  <si>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</si>
  <si>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</si>
  <si>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</si>
  <si>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</si>
  <si>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</si>
  <si>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</si>
  <si>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</si>
  <si>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</si>
  <si>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</si>
  <si>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</si>
  <si>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</si>
  <si>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</si>
  <si>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</si>
  <si>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</si>
  <si>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</si>
  <si>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</si>
  <si>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</si>
  <si>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</si>
  <si>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</si>
  <si>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</si>
  <si>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</si>
  <si>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</si>
  <si>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</si>
  <si>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</si>
  <si>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</si>
  <si>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</si>
  <si>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</si>
  <si>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</si>
  <si>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</si>
  <si>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</si>
  <si>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</si>
  <si>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</si>
  <si>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</si>
  <si>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</si>
  <si>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</si>
  <si>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</si>
  <si>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</si>
  <si>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</si>
  <si>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</si>
  <si>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</si>
  <si>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</si>
  <si>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</si>
  <si>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</si>
  <si>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</si>
  <si>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</si>
  <si>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</si>
  <si>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</si>
  <si>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</si>
  <si>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</si>
  <si>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</si>
  <si>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</si>
  <si>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</si>
  <si>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</si>
  <si>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</si>
  <si>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</si>
  <si>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</si>
  <si>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</si>
  <si>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</si>
  <si>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</si>
  <si>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</si>
  <si>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</si>
  <si>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</si>
  <si>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</si>
  <si>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</si>
  <si>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</si>
  <si>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</si>
  <si>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</si>
  <si>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</si>
  <si>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</si>
  <si>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</si>
  <si>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</si>
  <si>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</si>
  <si>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</si>
  <si>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</si>
  <si>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</si>
  <si>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</si>
  <si>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</si>
  <si>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</si>
  <si>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</si>
  <si>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</si>
  <si>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</si>
  <si>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</si>
  <si>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</si>
  <si>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</si>
  <si>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</si>
  <si>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</si>
  <si>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</si>
  <si>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</si>
  <si>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</si>
  <si>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</si>
  <si>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</si>
  <si>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</si>
  <si>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</si>
  <si>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</si>
  <si>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</si>
  <si>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</si>
  <si>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</si>
  <si>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</si>
  <si>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</si>
  <si>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</si>
  <si>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</si>
  <si>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</si>
  <si>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</si>
  <si>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</si>
  <si>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</si>
  <si>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</si>
  <si>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</si>
  <si>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</si>
  <si>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</si>
  <si>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</si>
  <si>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</si>
  <si>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</si>
  <si>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</si>
  <si>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</si>
  <si>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</si>
  <si>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</si>
  <si>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</si>
  <si>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</si>
  <si>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</si>
  <si>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</si>
  <si>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</si>
  <si>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</si>
  <si>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</si>
  <si>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</si>
  <si>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</si>
  <si>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</si>
  <si>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</si>
  <si>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</si>
  <si>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</si>
  <si>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</si>
  <si>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</si>
  <si>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</si>
  <si>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</si>
  <si>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</si>
  <si>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</si>
  <si>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</si>
  <si>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</si>
  <si>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</si>
  <si>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</si>
  <si>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</si>
  <si>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</si>
  <si>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</si>
  <si>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</si>
  <si>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</si>
  <si>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</si>
  <si>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</si>
  <si>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</si>
  <si>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</si>
  <si>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</si>
  <si>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</si>
  <si>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</si>
  <si>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</si>
  <si>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</si>
  <si>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</si>
  <si>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</si>
  <si>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</si>
  <si>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</si>
  <si>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</si>
  <si>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</si>
  <si>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</si>
  <si>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</si>
  <si>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</si>
  <si>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</si>
  <si>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</si>
  <si>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</si>
  <si>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</si>
  <si>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</si>
  <si>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</si>
  <si>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</si>
  <si>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</si>
  <si>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</si>
  <si>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</si>
  <si>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</si>
  <si>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</si>
  <si>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</si>
  <si>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</si>
  <si>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</si>
  <si>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</si>
  <si>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</si>
  <si>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</si>
  <si>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</si>
  <si>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</si>
  <si>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</si>
  <si>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</si>
  <si>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</si>
  <si>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</si>
  <si>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</si>
  <si>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</si>
  <si>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</si>
  <si>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</si>
  <si>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</si>
  <si>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</si>
  <si>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</si>
  <si>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</si>
  <si>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</si>
  <si>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</si>
  <si>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</si>
  <si>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</si>
  <si>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</si>
  <si>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</si>
  <si>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</si>
  <si>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</si>
  <si>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</si>
  <si>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</si>
  <si>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</si>
  <si>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</si>
  <si>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</si>
  <si>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</si>
  <si>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</si>
  <si>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</si>
  <si>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</si>
  <si>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</si>
  <si>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</si>
  <si>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</si>
  <si>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</si>
  <si>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</si>
  <si>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</si>
  <si>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</si>
  <si>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</si>
  <si>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</si>
  <si>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</si>
  <si>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</si>
  <si>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</si>
  <si>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</si>
  <si>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</si>
  <si>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</si>
  <si>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</si>
  <si>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</si>
  <si>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</si>
  <si>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</si>
  <si>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</si>
  <si>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</si>
  <si>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</si>
  <si>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</si>
  <si>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</si>
  <si>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</si>
  <si>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</si>
  <si>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</si>
  <si>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</si>
  <si>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</si>
  <si>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</si>
  <si>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</si>
  <si>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</si>
  <si>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</si>
  <si>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</si>
  <si>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</si>
  <si>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</si>
  <si>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</si>
  <si>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</si>
  <si>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</si>
  <si>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</si>
  <si>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</si>
  <si>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</si>
  <si>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</si>
  <si>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</si>
  <si>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</si>
  <si>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</si>
  <si>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</si>
  <si>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</si>
  <si>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</si>
  <si>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</si>
  <si>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</si>
  <si>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</si>
  <si>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</si>
  <si>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</si>
  <si>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</si>
  <si>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</si>
  <si>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</si>
  <si>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</si>
  <si>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</si>
  <si>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</si>
  <si>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</si>
  <si>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</si>
  <si>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</si>
  <si>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</si>
  <si>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</si>
  <si>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</si>
  <si>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</si>
  <si>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</si>
  <si>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</si>
  <si>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</si>
  <si>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</si>
  <si>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</si>
  <si>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</si>
  <si>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</si>
  <si>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</si>
  <si>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</si>
  <si>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</si>
  <si>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</si>
  <si>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</si>
  <si>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</si>
  <si>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</si>
  <si>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</si>
  <si>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</si>
  <si>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</si>
  <si>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</si>
  <si>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</si>
  <si>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</si>
  <si>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</si>
  <si>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</si>
  <si>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</si>
  <si>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</si>
  <si>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</si>
  <si>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</si>
  <si>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</si>
  <si>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</si>
  <si>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</si>
  <si>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</si>
  <si>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</si>
  <si>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</si>
  <si>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</si>
  <si>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</si>
  <si>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</si>
  <si>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</si>
  <si>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</si>
  <si>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</si>
  <si>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</si>
  <si>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</si>
  <si>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</si>
  <si>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</si>
  <si>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</si>
  <si>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</si>
  <si>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</si>
  <si>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</si>
  <si>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</si>
  <si>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</si>
  <si>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</si>
  <si>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</si>
  <si>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</si>
  <si>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</si>
  <si>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</si>
  <si>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</si>
  <si>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</si>
  <si>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</si>
  <si>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</si>
  <si>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</si>
  <si>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</si>
  <si>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</si>
  <si>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</si>
  <si>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</si>
  <si>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</si>
  <si>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</si>
  <si>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</si>
  <si>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</si>
  <si>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</si>
  <si>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</si>
  <si>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</si>
  <si>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</si>
  <si>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</si>
  <si>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</si>
  <si>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</si>
  <si>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</si>
  <si>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</si>
  <si>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</si>
  <si>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</si>
  <si>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</si>
  <si>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</si>
  <si>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</si>
  <si>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</si>
  <si>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</si>
  <si>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</si>
  <si>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</si>
  <si>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</si>
  <si>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</si>
  <si>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</si>
  <si>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</si>
  <si>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</si>
  <si>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</si>
  <si>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</si>
  <si>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</si>
  <si>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</si>
  <si>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</si>
  <si>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</si>
  <si>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</si>
  <si>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</si>
  <si>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</si>
  <si>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</si>
  <si>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</si>
  <si>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</si>
  <si>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</si>
  <si>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</si>
  <si>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</si>
  <si>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</si>
  <si>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</si>
  <si>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</si>
  <si>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</si>
  <si>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</si>
  <si>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</si>
  <si>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</si>
  <si>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</si>
  <si>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</si>
  <si>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</si>
  <si>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</si>
  <si>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</si>
  <si>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</si>
  <si>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</si>
  <si>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</si>
  <si>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</si>
  <si>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</si>
  <si>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</si>
  <si>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</si>
  <si>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</si>
  <si>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</si>
  <si>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</si>
  <si>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</si>
  <si>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</si>
  <si>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</si>
  <si>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</si>
  <si>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</si>
  <si>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</si>
  <si>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</si>
  <si>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</si>
  <si>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</si>
  <si>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</si>
  <si>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</si>
  <si>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</si>
  <si>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</si>
  <si>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</si>
  <si>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</si>
  <si>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</si>
  <si>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</si>
  <si>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</si>
  <si>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</si>
  <si>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</si>
  <si>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</si>
  <si>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</si>
  <si>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</si>
  <si>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</si>
  <si>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</si>
  <si>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</si>
  <si>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</si>
  <si>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</si>
  <si>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</si>
  <si>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</si>
  <si>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</si>
  <si>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</si>
  <si>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</si>
  <si>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</si>
  <si>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</si>
  <si>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</si>
  <si>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</si>
  <si>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</si>
  <si>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</si>
  <si>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</si>
  <si>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</si>
  <si>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</si>
  <si>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</si>
  <si>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</si>
  <si>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</si>
  <si>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</si>
  <si>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</si>
  <si>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</si>
  <si>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</si>
  <si>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</si>
  <si>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</si>
  <si>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</si>
  <si>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</si>
  <si>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</si>
  <si>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</si>
  <si>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</si>
  <si>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</si>
  <si>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</si>
  <si>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</si>
  <si>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</si>
  <si>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</si>
  <si>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</si>
  <si>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</si>
  <si>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</si>
  <si>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</si>
  <si>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</si>
  <si>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</si>
  <si>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</si>
  <si>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</si>
  <si>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</si>
  <si>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</si>
  <si>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</si>
  <si>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</si>
  <si>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</si>
  <si>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</si>
  <si>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</si>
  <si>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</si>
  <si>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</si>
  <si>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</si>
  <si>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</si>
  <si>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</si>
  <si>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</si>
  <si>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</si>
  <si>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</si>
  <si>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</si>
  <si>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</si>
  <si>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</si>
  <si>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</si>
  <si>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</si>
  <si>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</si>
  <si>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</si>
  <si>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</si>
  <si>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</si>
  <si>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</si>
  <si>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</si>
  <si>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</si>
  <si>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</si>
  <si>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</si>
  <si>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</si>
  <si>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</si>
  <si>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</si>
  <si>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</si>
  <si>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</si>
  <si>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</si>
  <si>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</si>
  <si>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</si>
  <si>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</si>
  <si>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</si>
  <si>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</si>
  <si>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</si>
  <si>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</si>
  <si>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</si>
  <si>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</si>
  <si>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</si>
  <si>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</si>
  <si>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</si>
  <si>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</si>
  <si>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</si>
  <si>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</si>
  <si>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</si>
  <si>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</si>
  <si>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</si>
  <si>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</si>
  <si>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</si>
  <si>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</si>
  <si>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</si>
  <si>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</si>
  <si>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</si>
  <si>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</si>
  <si>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</si>
  <si>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</si>
  <si>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</si>
  <si>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</si>
  <si>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</si>
  <si>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</si>
  <si>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</si>
  <si>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</si>
  <si>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</si>
  <si>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</si>
  <si>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</si>
  <si>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</si>
  <si>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</si>
  <si>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</si>
  <si>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</si>
  <si>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</si>
  <si>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</si>
  <si>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</si>
  <si>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</si>
  <si>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</si>
  <si>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</si>
  <si>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</si>
  <si>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</si>
  <si>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</si>
  <si>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</si>
  <si>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</si>
  <si>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</si>
  <si>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</si>
  <si>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</si>
  <si>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</si>
  <si>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</si>
  <si>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</si>
  <si>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</si>
  <si>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</si>
  <si>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</si>
  <si>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</si>
  <si>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</si>
  <si>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</si>
  <si>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</si>
  <si>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</si>
  <si>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</si>
  <si>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</si>
  <si>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</si>
  <si>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</si>
  <si>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</si>
  <si>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</si>
  <si>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</si>
  <si>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</si>
  <si>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</si>
  <si>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</si>
  <si>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</si>
  <si>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</si>
  <si>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</si>
  <si>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</si>
  <si>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</si>
  <si>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</si>
  <si>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</si>
  <si>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</si>
  <si>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</si>
  <si>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</si>
  <si>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</si>
  <si>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</si>
  <si>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</si>
  <si>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</si>
  <si>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</si>
  <si>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</si>
  <si>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</si>
  <si>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</si>
  <si>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</si>
  <si>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</si>
  <si>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</si>
  <si>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</si>
  <si>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</si>
  <si>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</si>
  <si>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</si>
  <si>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</si>
  <si>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</si>
  <si>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</si>
  <si>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</si>
  <si>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</si>
  <si>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</si>
  <si>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</si>
  <si>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</si>
  <si>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</si>
  <si>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</si>
  <si>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</si>
  <si>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</si>
  <si>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</si>
  <si>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</si>
  <si>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</si>
  <si>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</si>
  <si>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</si>
  <si>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</si>
  <si>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</si>
  <si>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</si>
  <si>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</si>
  <si>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</si>
  <si>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</si>
  <si>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</si>
  <si>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</si>
  <si>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</si>
  <si>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</si>
  <si>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</si>
  <si>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</si>
  <si>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</si>
  <si>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</si>
  <si>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</si>
  <si>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</si>
  <si>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</si>
  <si>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</si>
  <si>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</si>
  <si>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</si>
  <si>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</si>
  <si>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</si>
  <si>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</si>
  <si>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</si>
  <si>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</si>
  <si>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</si>
  <si>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</si>
  <si>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</si>
  <si>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</si>
  <si>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</si>
  <si>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</si>
  <si>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</si>
  <si>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</si>
  <si>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</si>
  <si>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</si>
  <si>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</si>
  <si>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</si>
  <si>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</si>
  <si>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</si>
  <si>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</si>
  <si>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</si>
  <si>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</si>
  <si>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</si>
  <si>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</si>
  <si>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</si>
  <si>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</si>
  <si>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</si>
  <si>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</si>
  <si>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</si>
  <si>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</si>
  <si>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</si>
  <si>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</si>
  <si>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</si>
  <si>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</si>
  <si>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</si>
  <si>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</si>
  <si>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</si>
  <si>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</si>
  <si>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</si>
  <si>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</si>
  <si>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</si>
  <si>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</si>
  <si>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</si>
  <si>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</si>
  <si>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</si>
  <si>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</si>
  <si>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</si>
  <si>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</si>
  <si>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</si>
  <si>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</si>
  <si>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</si>
  <si>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</si>
  <si>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</si>
  <si>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</si>
  <si>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</si>
  <si>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</si>
  <si>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</si>
  <si>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</si>
  <si>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</si>
  <si>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</si>
  <si>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</si>
  <si>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</si>
  <si>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</si>
  <si>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</si>
  <si>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</si>
  <si>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</si>
  <si>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</si>
  <si>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</si>
  <si>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</si>
  <si>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</si>
  <si>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</si>
  <si>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</si>
  <si>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</si>
  <si>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</si>
  <si>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</si>
  <si>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</si>
  <si>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</si>
  <si>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</si>
  <si>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</si>
  <si>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</si>
  <si>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</si>
  <si>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</si>
  <si>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</si>
  <si>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</si>
  <si>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</si>
  <si>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</si>
  <si>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</si>
  <si>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</si>
  <si>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</si>
  <si>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</si>
  <si>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</si>
  <si>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</si>
  <si>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</si>
  <si>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</si>
  <si>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</si>
  <si>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</si>
  <si>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</si>
  <si>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</si>
  <si>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</si>
  <si>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</si>
  <si>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</si>
  <si>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</si>
  <si>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</si>
  <si>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</si>
  <si>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</si>
  <si>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</si>
  <si>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</si>
  <si>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</si>
  <si>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</si>
  <si>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</si>
  <si>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</si>
  <si>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</si>
  <si>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</si>
  <si>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</si>
  <si>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</si>
  <si>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</si>
  <si>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</si>
  <si>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</si>
  <si>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</si>
  <si>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</si>
  <si>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</si>
  <si>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</si>
  <si>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</si>
  <si>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</si>
  <si>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</si>
  <si>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</si>
  <si>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</si>
  <si>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</si>
  <si>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</si>
  <si>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</si>
  <si>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</si>
  <si>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</si>
  <si>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</si>
  <si>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</si>
  <si>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</si>
  <si>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</si>
  <si>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</si>
  <si>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</si>
  <si>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</si>
  <si>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</si>
  <si>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</si>
  <si>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</si>
  <si>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</si>
  <si>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</si>
  <si>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</si>
  <si>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</si>
  <si>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</si>
  <si>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</si>
  <si>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</si>
  <si>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</si>
  <si>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</si>
  <si>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</si>
  <si>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</si>
  <si>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</si>
  <si>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</si>
  <si>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</si>
  <si>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</si>
  <si>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</si>
  <si>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</si>
  <si>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</si>
  <si>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</si>
  <si>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</si>
  <si>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</si>
  <si>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</si>
  <si>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</si>
  <si>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</si>
  <si>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</si>
  <si>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</si>
  <si>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</si>
  <si>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</si>
  <si>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</si>
  <si>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</si>
  <si>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</si>
  <si>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</si>
  <si>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</si>
  <si>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</si>
  <si>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</si>
  <si>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</si>
  <si>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</si>
  <si>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</si>
  <si>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</si>
  <si>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</si>
  <si>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</si>
  <si>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</si>
  <si>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</si>
  <si>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</si>
  <si>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</si>
  <si>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</si>
  <si>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</si>
  <si>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</si>
  <si>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</si>
  <si>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</si>
  <si>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</si>
  <si>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</si>
  <si>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</si>
  <si>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</si>
  <si>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</si>
  <si>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</si>
  <si>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</si>
  <si>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</si>
  <si>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</si>
  <si>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</si>
  <si>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</si>
  <si>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</si>
  <si>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</si>
  <si>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</si>
  <si>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</si>
  <si>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</si>
  <si>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</si>
  <si>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</si>
  <si>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</si>
  <si>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</si>
  <si>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</si>
  <si>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</si>
  <si>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</si>
  <si>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</si>
  <si>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</si>
  <si>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</si>
  <si>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</si>
  <si>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</si>
  <si>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</si>
  <si>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</si>
  <si>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</si>
  <si>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</si>
  <si>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</si>
  <si>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</si>
  <si>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</si>
  <si>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</si>
  <si>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</si>
  <si>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</si>
  <si>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</si>
  <si>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</si>
  <si>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</si>
  <si>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</si>
  <si>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</si>
  <si>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</si>
  <si>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</si>
  <si>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</si>
  <si>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</si>
  <si>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</si>
  <si>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</si>
  <si>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</si>
  <si>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</si>
  <si>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</si>
  <si>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</si>
  <si>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</si>
  <si>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</si>
  <si>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</si>
  <si>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</si>
  <si>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</si>
  <si>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</si>
  <si>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</si>
  <si>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</si>
  <si>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</si>
  <si>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</si>
  <si>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</si>
  <si>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</si>
  <si>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</si>
  <si>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</si>
  <si>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</si>
  <si>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</si>
  <si>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</si>
  <si>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</si>
  <si>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</si>
  <si>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</si>
  <si>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</si>
  <si>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</si>
  <si>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</si>
  <si>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</si>
  <si>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</si>
  <si>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</si>
  <si>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</si>
  <si>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</si>
  <si>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</si>
  <si>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</si>
  <si>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</si>
  <si>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</si>
  <si>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</si>
  <si>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</si>
  <si>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</si>
  <si>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</si>
  <si>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</si>
  <si>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</si>
  <si>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</si>
  <si>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</si>
  <si>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</si>
  <si>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</si>
  <si>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</si>
  <si>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</si>
  <si>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</si>
  <si>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</si>
  <si>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</si>
  <si>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</si>
  <si>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</si>
  <si>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</si>
  <si>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</si>
  <si>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</si>
  <si>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</si>
  <si>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</si>
  <si>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</si>
  <si>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</si>
  <si>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</si>
  <si>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</si>
  <si>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</si>
  <si>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</si>
  <si>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</si>
  <si>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</si>
  <si>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</si>
  <si>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</si>
  <si>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</si>
  <si>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</si>
  <si>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</si>
  <si>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</si>
  <si>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</si>
  <si>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</si>
  <si>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</si>
  <si>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</si>
  <si>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</si>
  <si>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</si>
  <si>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</si>
  <si>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</si>
  <si>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</si>
  <si>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</si>
  <si>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</si>
  <si>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</si>
  <si>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</si>
  <si>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</si>
  <si>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</si>
  <si>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</si>
  <si>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</si>
  <si>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</si>
  <si>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</si>
  <si>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</si>
  <si>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</si>
  <si>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</si>
  <si>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</si>
  <si>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</si>
  <si>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</si>
  <si>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</si>
  <si>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</si>
  <si>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</si>
  <si>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</si>
  <si>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</si>
  <si>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</si>
  <si>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</si>
  <si>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</si>
  <si>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</si>
  <si>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</si>
  <si>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</si>
  <si>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</si>
  <si>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</si>
  <si>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</si>
  <si>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</si>
  <si>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</si>
  <si>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</si>
  <si>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</si>
  <si>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</si>
  <si>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</si>
  <si>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</si>
  <si>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</si>
  <si>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</si>
  <si>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</si>
  <si>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</si>
  <si>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</si>
  <si>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</si>
  <si>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</si>
  <si>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</si>
  <si>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</si>
  <si>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</si>
  <si>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</si>
  <si>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</si>
  <si>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</si>
  <si>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</si>
  <si>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</si>
  <si>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</si>
  <si>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</si>
  <si>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</si>
  <si>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</si>
  <si>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</si>
  <si>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</si>
  <si>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</si>
  <si>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</si>
  <si>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</si>
  <si>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</si>
  <si>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</si>
  <si>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</si>
  <si>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</si>
  <si>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</si>
  <si>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</si>
  <si>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</si>
  <si>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</si>
  <si>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</si>
  <si>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</si>
  <si>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</si>
  <si>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</si>
  <si>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</si>
  <si>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</si>
  <si>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</si>
  <si>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</si>
  <si>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</si>
  <si>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</si>
  <si>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</si>
  <si>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</si>
  <si>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</si>
  <si>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</si>
  <si>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</si>
  <si>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</si>
  <si>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</si>
  <si>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</si>
  <si>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</si>
  <si>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</si>
  <si>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</si>
  <si>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</si>
  <si>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</si>
  <si>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</si>
  <si>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</si>
  <si>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</si>
  <si>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</si>
  <si>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</si>
  <si>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</si>
  <si>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</si>
  <si>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</si>
  <si>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</si>
  <si>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</si>
  <si>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</si>
  <si>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</si>
  <si>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</si>
  <si>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</si>
  <si>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</si>
  <si>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</si>
  <si>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</si>
  <si>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</si>
  <si>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</si>
  <si>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</si>
  <si>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</si>
  <si>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</si>
  <si>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</si>
  <si>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</si>
  <si>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</si>
  <si>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</si>
  <si>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</si>
  <si>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</si>
  <si>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</si>
  <si>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</si>
  <si>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</si>
  <si>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</si>
  <si>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</si>
  <si>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</si>
  <si>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</si>
  <si>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</si>
  <si>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</si>
  <si>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</si>
  <si>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</si>
  <si>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</si>
  <si>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</si>
  <si>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</si>
  <si>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</si>
  <si>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</si>
  <si>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</si>
  <si>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</si>
  <si>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</si>
  <si>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</si>
  <si>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</si>
  <si>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</si>
  <si>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</si>
  <si>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</si>
  <si>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</si>
  <si>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</si>
  <si>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</si>
  <si>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</si>
  <si>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</si>
  <si>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</si>
  <si>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</si>
  <si>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</si>
  <si>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</si>
  <si>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</si>
  <si>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</si>
  <si>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</si>
  <si>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</si>
  <si>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</si>
  <si>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</si>
  <si>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</si>
  <si>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</si>
  <si>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</si>
  <si>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</si>
  <si>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</si>
  <si>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</si>
  <si>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</si>
  <si>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</si>
  <si>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</si>
  <si>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</si>
  <si>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</si>
  <si>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</si>
  <si>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</si>
  <si>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</si>
  <si>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</si>
  <si>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</si>
  <si>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</si>
  <si>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</si>
  <si>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</si>
  <si>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</si>
  <si>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</si>
  <si>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</si>
  <si>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</si>
  <si>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</si>
  <si>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</si>
  <si>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</si>
  <si>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</si>
  <si>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</si>
  <si>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</si>
  <si>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</si>
  <si>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</si>
  <si>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</si>
  <si>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</si>
  <si>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</si>
  <si>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</si>
  <si>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</si>
  <si>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</si>
  <si>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</si>
  <si>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</si>
  <si>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</si>
  <si>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</si>
  <si>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</si>
  <si>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</si>
  <si>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</si>
  <si>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</si>
  <si>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</si>
  <si>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</si>
  <si>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</si>
  <si>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</si>
  <si>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</si>
  <si>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</si>
  <si>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</si>
  <si>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</si>
  <si>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</si>
  <si>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</si>
  <si>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</si>
  <si>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</si>
  <si>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</si>
  <si>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</si>
  <si>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</si>
  <si>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</si>
  <si>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</si>
  <si>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</si>
  <si>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</si>
  <si>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</si>
  <si>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</si>
  <si>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</si>
  <si>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</si>
  <si>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</si>
  <si>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</si>
  <si>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</si>
  <si>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</si>
  <si>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</si>
  <si>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</si>
  <si>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</si>
  <si>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</si>
  <si>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</si>
  <si>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</si>
  <si>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</si>
  <si>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</si>
  <si>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</si>
  <si>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</si>
  <si>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</si>
  <si>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</si>
  <si>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</si>
  <si>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</si>
  <si>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</si>
  <si>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</si>
  <si>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</si>
  <si>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</si>
  <si>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</si>
  <si>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</si>
  <si>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</si>
  <si>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</si>
  <si>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</si>
  <si>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</si>
  <si>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</si>
  <si>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</si>
  <si>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</si>
  <si>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</si>
  <si>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</si>
  <si>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</si>
  <si>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</si>
  <si>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</si>
  <si>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</si>
  <si>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</si>
  <si>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</si>
  <si>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</si>
  <si>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</si>
  <si>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</si>
  <si>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</si>
  <si>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</si>
  <si>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</si>
  <si>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</si>
  <si>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</si>
  <si>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</si>
  <si>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</si>
  <si>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</si>
  <si>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</si>
  <si>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</si>
  <si>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</si>
  <si>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</si>
  <si>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</si>
  <si>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</si>
  <si>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</si>
  <si>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</si>
  <si>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</si>
  <si>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</si>
  <si>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</si>
  <si>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</si>
  <si>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</si>
  <si>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</si>
  <si>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</si>
  <si>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</si>
  <si>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</si>
  <si>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</si>
  <si>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</si>
  <si>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</si>
  <si>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</si>
  <si>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</si>
  <si>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</si>
  <si>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</si>
  <si>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</si>
  <si>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</si>
  <si>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</si>
  <si>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</si>
  <si>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</si>
  <si>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</si>
  <si>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</si>
  <si>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</si>
  <si>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</si>
  <si>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</si>
  <si>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</si>
  <si>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</si>
  <si>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</si>
  <si>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</si>
  <si>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</si>
  <si>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</si>
  <si>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</si>
  <si>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</si>
  <si>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</si>
  <si>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</si>
  <si>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</si>
  <si>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</si>
  <si>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</si>
  <si>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</si>
  <si>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</si>
  <si>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</si>
  <si>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</si>
  <si>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</si>
  <si>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</si>
  <si>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</si>
  <si>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</si>
  <si>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</si>
  <si>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</si>
  <si>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</si>
  <si>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</si>
  <si>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</si>
  <si>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</si>
  <si>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</si>
  <si>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</si>
  <si>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</si>
  <si>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</si>
  <si>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</si>
  <si>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</si>
  <si>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</si>
  <si>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</si>
  <si>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</si>
  <si>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</si>
  <si>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</si>
  <si>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</si>
  <si>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</si>
  <si>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</si>
  <si>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</si>
  <si>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</si>
  <si>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</si>
  <si>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</si>
  <si>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</si>
  <si>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</si>
  <si>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</si>
  <si>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</si>
  <si>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</si>
  <si>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</si>
  <si>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</si>
  <si>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</si>
  <si>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</si>
  <si>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</si>
  <si>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</si>
  <si>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</si>
  <si>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</si>
  <si>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</si>
  <si>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</si>
  <si>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</si>
  <si>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</si>
  <si>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</si>
  <si>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</si>
  <si>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</si>
  <si>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</si>
  <si>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</si>
  <si>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</si>
  <si>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</si>
  <si>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</si>
  <si>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</si>
  <si>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</si>
  <si>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</si>
  <si>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</si>
  <si>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</si>
  <si>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</si>
  <si>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</si>
  <si>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</si>
  <si>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</si>
  <si>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</si>
  <si>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</si>
  <si>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</si>
  <si>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</si>
  <si>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</si>
  <si>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</si>
  <si>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</si>
  <si>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</si>
  <si>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</si>
  <si>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</si>
  <si>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</si>
  <si>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</si>
  <si>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</si>
  <si>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</si>
  <si>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</si>
  <si>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</si>
  <si>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</si>
  <si>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</si>
  <si>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</si>
  <si>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</si>
  <si>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</si>
  <si>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</si>
  <si>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</si>
  <si>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</si>
  <si>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</si>
  <si>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</si>
  <si>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</si>
  <si>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</si>
  <si>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</si>
  <si>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</si>
  <si>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</si>
  <si>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</si>
  <si>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</si>
  <si>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</si>
  <si>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</si>
  <si>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</si>
  <si>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</si>
  <si>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</si>
  <si>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</si>
  <si>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</si>
  <si>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</si>
  <si>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</si>
  <si>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</si>
  <si>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</si>
  <si>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</si>
  <si>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</si>
  <si>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</si>
  <si>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</si>
  <si>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</si>
  <si>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</si>
  <si>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</si>
  <si>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</si>
  <si>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</si>
  <si>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</si>
  <si>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</si>
  <si>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</si>
  <si>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</si>
  <si>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</si>
  <si>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</si>
  <si>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</si>
  <si>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</si>
  <si>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</si>
  <si>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</si>
  <si>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</si>
  <si>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</si>
  <si>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</si>
  <si>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</si>
  <si>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</si>
  <si>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</si>
  <si>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</si>
  <si>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</si>
  <si>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</si>
  <si>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</si>
  <si>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</si>
  <si>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</si>
  <si>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</si>
  <si>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</si>
  <si>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</si>
  <si>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</si>
  <si>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</si>
  <si>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</si>
  <si>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</si>
  <si>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</si>
  <si>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</si>
  <si>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</si>
  <si>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</si>
  <si>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</si>
  <si>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</si>
  <si>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</si>
  <si>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</si>
  <si>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</si>
  <si>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</si>
  <si>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</si>
  <si>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</si>
  <si>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</si>
  <si>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</si>
  <si>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</si>
  <si>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</si>
  <si>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</si>
  <si>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</si>
  <si>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</si>
  <si>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</si>
  <si>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</si>
  <si>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</si>
  <si>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</si>
  <si>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</si>
  <si>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</si>
  <si>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</si>
  <si>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</si>
  <si>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</si>
  <si>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</si>
  <si>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</si>
  <si>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</si>
  <si>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</si>
  <si>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</si>
  <si>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</si>
  <si>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</si>
  <si>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</si>
  <si>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</si>
  <si>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</si>
  <si>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</si>
  <si>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</si>
  <si>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</si>
  <si>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</si>
  <si>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</si>
  <si>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</si>
  <si>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</si>
  <si>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</si>
  <si>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</si>
  <si>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</si>
  <si>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</si>
  <si>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</si>
  <si>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</si>
  <si>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</si>
  <si>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</si>
  <si>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</si>
  <si>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</si>
  <si>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</si>
  <si>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</si>
  <si>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</si>
  <si>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</si>
  <si>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</si>
  <si>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</si>
  <si>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</si>
  <si>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</si>
  <si>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</si>
  <si>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</si>
  <si>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</si>
  <si>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</si>
  <si>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</si>
  <si>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</si>
  <si>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</si>
  <si>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</si>
  <si>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</si>
  <si>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</si>
  <si>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</si>
  <si>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</si>
  <si>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</si>
  <si>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</si>
  <si>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</si>
  <si>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</si>
  <si>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</si>
  <si>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</si>
  <si>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</si>
  <si>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</si>
  <si>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</si>
  <si>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</si>
  <si>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</si>
  <si>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</si>
  <si>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</si>
  <si>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</si>
  <si>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</si>
  <si>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</si>
  <si>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</si>
  <si>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</si>
  <si>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</si>
  <si>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</si>
  <si>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</si>
  <si>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</si>
  <si>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</si>
  <si>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</si>
  <si>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</si>
  <si>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</si>
  <si>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</si>
  <si>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</si>
  <si>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</si>
  <si>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</si>
  <si>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</si>
  <si>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</si>
  <si>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</si>
  <si>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</si>
  <si>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</si>
  <si>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</si>
  <si>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</si>
  <si>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</si>
  <si>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</si>
  <si>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</si>
  <si>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</si>
  <si>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</si>
  <si>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</si>
  <si>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</si>
  <si>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</si>
  <si>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</si>
  <si>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</si>
  <si>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</si>
  <si>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</si>
  <si>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</si>
  <si>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</si>
  <si>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</si>
  <si>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</si>
  <si>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</si>
  <si>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</si>
  <si>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</si>
  <si>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</si>
  <si>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</si>
  <si>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</si>
  <si>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</si>
  <si>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</si>
  <si>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</si>
  <si>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</si>
  <si>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</si>
  <si>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</si>
  <si>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</si>
  <si>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</si>
  <si>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</si>
  <si>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</si>
  <si>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</si>
  <si>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</si>
  <si>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</si>
  <si>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</si>
  <si>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</si>
  <si>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</si>
  <si>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</si>
  <si>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</si>
  <si>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</si>
  <si>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</si>
  <si>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</si>
  <si>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</si>
  <si>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</si>
  <si>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</si>
  <si>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</si>
  <si>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</si>
  <si>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</si>
  <si>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</si>
  <si>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</si>
  <si>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</si>
  <si>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</si>
  <si>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</si>
  <si>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</si>
  <si>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</si>
  <si>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</si>
  <si>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</si>
  <si>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</si>
  <si>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</si>
  <si>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</si>
  <si>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</si>
  <si>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</si>
  <si>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</si>
  <si>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</si>
  <si>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</si>
  <si>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</si>
  <si>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</si>
  <si>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</si>
  <si>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</si>
  <si>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</si>
  <si>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</si>
  <si>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</si>
  <si>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</si>
  <si>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</si>
  <si>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</si>
  <si>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</si>
  <si>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</si>
  <si>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</si>
  <si>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</si>
  <si>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</si>
  <si>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</si>
  <si>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</si>
  <si>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</si>
  <si>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</si>
  <si>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</si>
  <si>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</si>
  <si>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</si>
  <si>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</si>
  <si>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</si>
  <si>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</si>
  <si>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</si>
  <si>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</si>
  <si>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</si>
  <si>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</si>
  <si>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</si>
  <si>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</si>
  <si>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</si>
  <si>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</si>
  <si>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</si>
  <si>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</si>
  <si>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</si>
  <si>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</si>
  <si>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</si>
  <si>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</si>
  <si>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</si>
  <si>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</si>
  <si>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</si>
  <si>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</si>
  <si>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</si>
  <si>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</si>
  <si>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</si>
  <si>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</si>
  <si>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</si>
  <si>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</si>
  <si>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</si>
  <si>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</si>
  <si>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</si>
  <si>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</si>
  <si>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</si>
  <si>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</si>
  <si>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</si>
  <si>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</si>
  <si>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</si>
  <si>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</si>
  <si>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</si>
  <si>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</si>
  <si>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</si>
  <si>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</si>
  <si>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</si>
  <si>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</si>
  <si>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</si>
  <si>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</si>
  <si>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</si>
  <si>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</si>
  <si>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</si>
  <si>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</si>
  <si>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</si>
  <si>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</si>
  <si>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</si>
  <si>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</si>
  <si>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</si>
  <si>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</si>
  <si>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</si>
  <si>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</si>
  <si>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</si>
  <si>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</si>
  <si>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</si>
  <si>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</si>
  <si>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</si>
  <si>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</si>
  <si>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</si>
  <si>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</si>
  <si>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</si>
  <si>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</si>
  <si>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</si>
  <si>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</si>
  <si>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</si>
  <si>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</si>
  <si>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</si>
  <si>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</si>
  <si>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</si>
  <si>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</si>
  <si>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</si>
  <si>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</si>
  <si>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</si>
  <si>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</si>
  <si>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</si>
  <si>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</si>
  <si>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</si>
  <si>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</si>
  <si>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</si>
  <si>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</si>
  <si>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</si>
  <si>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</si>
  <si>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</si>
  <si>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</si>
  <si>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</si>
  <si>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</si>
  <si>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</si>
  <si>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</si>
  <si>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</si>
  <si>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</si>
  <si>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</si>
  <si>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</si>
  <si>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</si>
  <si>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</si>
  <si>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</si>
  <si>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</si>
  <si>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</si>
  <si>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</si>
  <si>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</si>
  <si>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</si>
  <si>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</si>
  <si>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</si>
  <si>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</si>
  <si>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</si>
  <si>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</si>
  <si>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</si>
  <si>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</si>
  <si>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</si>
  <si>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</si>
  <si>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</si>
  <si>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</si>
  <si>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</si>
  <si>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</si>
  <si>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</si>
  <si>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</si>
  <si>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</si>
  <si>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</si>
  <si>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</si>
  <si>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</si>
  <si>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</si>
  <si>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</si>
  <si>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</si>
  <si>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</si>
  <si>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</si>
  <si>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</si>
  <si>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</si>
  <si>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</si>
  <si>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</si>
  <si>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</si>
  <si>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</si>
  <si>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</si>
  <si>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</si>
  <si>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</si>
  <si>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</si>
  <si>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</si>
  <si>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</si>
  <si>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</si>
  <si>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</si>
  <si>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</si>
  <si>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</si>
  <si>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</si>
  <si>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</si>
  <si>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</si>
  <si>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</si>
  <si>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</si>
  <si>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</si>
  <si>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</si>
  <si>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</si>
  <si>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</si>
  <si>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</si>
  <si>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</si>
  <si>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</si>
  <si>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</si>
  <si>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</si>
  <si>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</si>
  <si>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</si>
  <si>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</si>
  <si>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</si>
  <si>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</si>
  <si>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</si>
  <si>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</si>
  <si>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</si>
  <si>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</si>
  <si>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</si>
  <si>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</si>
  <si>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</si>
  <si>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</si>
  <si>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</si>
  <si>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</si>
  <si>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</si>
  <si>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</si>
  <si>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</si>
  <si>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</si>
  <si>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</si>
  <si>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</si>
  <si>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</si>
  <si>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</si>
  <si>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</si>
  <si>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</si>
  <si>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</si>
  <si>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</si>
  <si>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</si>
  <si>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</si>
  <si>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</si>
  <si>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</si>
  <si>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</si>
  <si>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</si>
  <si>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</si>
  <si>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</si>
  <si>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</si>
  <si>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</si>
  <si>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</si>
  <si>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</si>
  <si>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</si>
  <si>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</si>
  <si>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</si>
  <si>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</si>
  <si>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</si>
  <si>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</si>
  <si>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</si>
  <si>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</si>
  <si>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</si>
  <si>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</si>
  <si>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</si>
  <si>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</si>
  <si>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</si>
  <si>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</si>
  <si>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</si>
  <si>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</si>
  <si>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</si>
  <si>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</si>
  <si>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</si>
  <si>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</si>
  <si>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</si>
  <si>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</si>
  <si>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</si>
  <si>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</si>
  <si>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</si>
  <si>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</si>
  <si>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</si>
  <si>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</si>
  <si>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</si>
  <si>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</si>
  <si>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</si>
  <si>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</si>
  <si>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</si>
  <si>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</si>
  <si>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</si>
  <si>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</si>
  <si>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</si>
  <si>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</si>
  <si>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</si>
  <si>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</si>
  <si>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</si>
  <si>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</si>
  <si>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</si>
  <si>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</si>
  <si>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</si>
  <si>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</si>
  <si>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</si>
  <si>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</si>
  <si>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</si>
  <si>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</si>
  <si>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</si>
  <si>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</si>
  <si>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</si>
  <si>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</si>
  <si>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</si>
  <si>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</si>
  <si>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</si>
  <si>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</si>
  <si>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</si>
  <si>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</si>
  <si>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</si>
  <si>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</si>
  <si>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</si>
  <si>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</si>
  <si>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</si>
  <si>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</si>
  <si>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</si>
  <si>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</si>
  <si>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</si>
  <si>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</si>
  <si>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</si>
  <si>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</si>
  <si>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</si>
  <si>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</si>
  <si>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</si>
  <si>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</si>
  <si>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</si>
  <si>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</si>
  <si>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</si>
  <si>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</si>
  <si>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</si>
  <si>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</si>
  <si>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</si>
  <si>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</si>
  <si>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</si>
  <si>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</si>
  <si>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</si>
  <si>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</si>
  <si>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</si>
  <si>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</si>
  <si>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</si>
  <si>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</si>
  <si>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</si>
  <si>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</si>
  <si>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</si>
  <si>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</si>
  <si>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</si>
  <si>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</si>
  <si>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</si>
  <si>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</si>
  <si>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</si>
  <si>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</si>
  <si>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</si>
  <si>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</si>
  <si>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</si>
  <si>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</si>
  <si>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</si>
  <si>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</si>
  <si>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</si>
  <si>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</si>
  <si>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</si>
  <si>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</si>
  <si>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</si>
  <si>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</si>
  <si>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</si>
  <si>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</si>
  <si>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</si>
  <si>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</si>
  <si>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</si>
  <si>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</si>
  <si>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</si>
  <si>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</si>
  <si>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</si>
  <si>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</si>
  <si>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</si>
  <si>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</si>
  <si>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</si>
  <si>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</si>
  <si>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</si>
  <si>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</si>
  <si>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</si>
  <si>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</si>
  <si>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</si>
  <si>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</si>
  <si>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</si>
  <si>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</si>
  <si>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</si>
  <si>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</si>
  <si>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</si>
  <si>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</si>
  <si>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</si>
  <si>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</si>
  <si>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</si>
  <si>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</si>
  <si>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</si>
  <si>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</si>
  <si>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</si>
  <si>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</si>
  <si>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</si>
  <si>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</si>
  <si>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</si>
  <si>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</si>
  <si>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</si>
  <si>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</si>
  <si>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</si>
  <si>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</si>
  <si>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</si>
  <si>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</si>
  <si>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</si>
  <si>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</si>
  <si>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</si>
  <si>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</si>
  <si>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</si>
  <si>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</si>
  <si>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</si>
  <si>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</si>
  <si>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</si>
  <si>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</si>
  <si>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</si>
  <si>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</si>
  <si>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</si>
  <si>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</si>
  <si>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</si>
  <si>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</si>
  <si>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</si>
  <si>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</si>
  <si>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</si>
  <si>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</si>
  <si>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</si>
  <si>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</si>
  <si>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</si>
  <si>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</si>
  <si>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</si>
  <si>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</si>
  <si>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</si>
  <si>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</si>
  <si>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</si>
  <si>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</si>
  <si>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</si>
  <si>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</si>
  <si>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</si>
  <si>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</si>
  <si>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</si>
  <si>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</si>
  <si>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</si>
  <si>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</si>
  <si>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</si>
  <si>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</si>
  <si>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</si>
  <si>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</si>
  <si>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</si>
  <si>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</si>
  <si>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</si>
  <si>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</si>
  <si>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</si>
  <si>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</si>
  <si>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</si>
  <si>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</si>
  <si>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</si>
  <si>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</si>
  <si>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</si>
  <si>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</si>
  <si>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</si>
  <si>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</si>
  <si>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</si>
  <si>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</si>
  <si>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</si>
  <si>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</si>
  <si>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</si>
  <si>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</si>
  <si>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</si>
  <si>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</si>
  <si>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</si>
  <si>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</si>
  <si>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</si>
  <si>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</si>
  <si>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</si>
  <si>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</si>
  <si>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</si>
  <si>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</si>
  <si>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</si>
  <si>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</si>
  <si>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</si>
  <si>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</si>
  <si>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</si>
  <si>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</si>
  <si>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</si>
  <si>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</si>
  <si>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</si>
  <si>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</si>
  <si>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</si>
  <si>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</si>
  <si>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</si>
  <si>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</si>
  <si>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</si>
  <si>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</si>
  <si>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</si>
  <si>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</si>
  <si>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</si>
  <si>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</si>
  <si>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</si>
  <si>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</si>
  <si>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</si>
  <si>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</si>
  <si>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</si>
  <si>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</si>
  <si>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</si>
  <si>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</si>
  <si>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</si>
  <si>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</si>
  <si>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</si>
  <si>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</si>
  <si>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</si>
  <si>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</si>
  <si>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</si>
  <si>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</si>
  <si>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</si>
  <si>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</si>
  <si>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</si>
  <si>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</si>
  <si>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</si>
  <si>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</si>
  <si>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</si>
  <si>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</si>
  <si>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</si>
  <si>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</si>
  <si>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</si>
  <si>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</si>
  <si>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</si>
  <si>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</si>
  <si>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</si>
  <si>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</si>
  <si>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</si>
  <si>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</si>
  <si>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</si>
  <si>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</si>
  <si>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</si>
  <si>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</si>
  <si>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</si>
  <si>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</si>
  <si>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</si>
  <si>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</si>
  <si>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</si>
  <si>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</si>
  <si>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</si>
  <si>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</si>
  <si>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</si>
  <si>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</si>
  <si>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</si>
  <si>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</si>
  <si>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</si>
  <si>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</si>
  <si>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</si>
  <si>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</si>
  <si>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</si>
  <si>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</si>
  <si>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</si>
  <si>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</si>
  <si>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</si>
  <si>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</si>
  <si>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</si>
  <si>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</si>
  <si>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</si>
  <si>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</si>
  <si>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</si>
  <si>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</si>
  <si>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</si>
  <si>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</si>
  <si>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</si>
  <si>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</si>
  <si>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</si>
  <si>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</si>
  <si>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</si>
  <si>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</si>
  <si>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</si>
  <si>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</si>
  <si>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</si>
  <si>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</si>
  <si>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</si>
  <si>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</si>
  <si>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</si>
  <si>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</si>
  <si>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</si>
  <si>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</si>
  <si>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</si>
  <si>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</si>
  <si>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</si>
  <si>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</si>
  <si>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</si>
  <si>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</si>
  <si>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</si>
  <si>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</si>
  <si>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</si>
  <si>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</si>
  <si>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</si>
  <si>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</si>
  <si>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</si>
  <si>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</si>
  <si>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</si>
  <si>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</si>
  <si>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</si>
  <si>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</si>
  <si>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</si>
  <si>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</si>
  <si>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</si>
  <si>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</si>
  <si>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</si>
  <si>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</si>
  <si>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</si>
  <si>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</si>
  <si>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</si>
  <si>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</si>
  <si>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</si>
  <si>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</si>
  <si>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</si>
  <si>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</si>
  <si>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</si>
  <si>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</si>
  <si>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</si>
  <si>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</si>
  <si>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</si>
  <si>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</si>
  <si>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</si>
  <si>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</si>
  <si>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</si>
  <si>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</si>
  <si>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</si>
  <si>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</si>
  <si>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</si>
  <si>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</si>
  <si>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</si>
  <si>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</si>
  <si>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</si>
  <si>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</si>
  <si>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</si>
  <si>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</si>
  <si>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</si>
  <si>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</si>
  <si>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</si>
  <si>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</si>
  <si>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</si>
  <si>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</si>
  <si>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</si>
  <si>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</si>
  <si>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</si>
  <si>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</si>
  <si>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</si>
  <si>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</si>
  <si>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</si>
  <si>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</si>
  <si>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</si>
  <si>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</si>
  <si>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</si>
  <si>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</si>
  <si>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</si>
  <si>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</si>
  <si>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</si>
  <si>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</si>
  <si>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</si>
  <si>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</si>
  <si>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</si>
  <si>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</si>
  <si>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</si>
  <si>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</si>
  <si>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</si>
  <si>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</si>
  <si>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</si>
  <si>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</si>
  <si>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</si>
  <si>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</si>
  <si>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</si>
  <si>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</si>
  <si>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</si>
  <si>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</si>
  <si>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</si>
  <si>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</si>
  <si>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</si>
  <si>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</si>
  <si>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</si>
  <si>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</si>
  <si>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</si>
  <si>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</si>
  <si>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</si>
  <si>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</si>
  <si>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</si>
  <si>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</si>
  <si>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</si>
  <si>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</si>
  <si>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</si>
  <si>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</si>
  <si>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</si>
  <si>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</si>
  <si>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</si>
  <si>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</si>
  <si>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</si>
  <si>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</si>
  <si>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</si>
  <si>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</si>
  <si>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</si>
  <si>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</si>
  <si>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</si>
  <si>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</si>
  <si>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</si>
  <si>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</si>
  <si>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</si>
  <si>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</si>
  <si>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</si>
  <si>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</si>
  <si>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</si>
  <si>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</si>
  <si>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</si>
  <si>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</si>
  <si>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</si>
  <si>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</si>
  <si>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</si>
  <si>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</si>
  <si>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</si>
  <si>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</si>
  <si>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</si>
  <si>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</si>
  <si>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</si>
  <si>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</si>
  <si>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</si>
  <si>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</si>
  <si>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</si>
  <si>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</si>
  <si>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</si>
  <si>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</si>
  <si>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</si>
  <si>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</si>
  <si>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</si>
  <si>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</si>
  <si>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</si>
  <si>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</si>
  <si>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</si>
  <si>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</si>
  <si>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</si>
  <si>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</si>
  <si>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</si>
  <si>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</si>
  <si>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</si>
  <si>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</si>
  <si>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</si>
  <si>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</si>
  <si>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</si>
  <si>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</si>
  <si>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</si>
  <si>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</si>
  <si>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</si>
  <si>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</si>
  <si>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</si>
  <si>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</si>
  <si>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</si>
  <si>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</si>
  <si>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</si>
  <si>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</si>
  <si>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</si>
  <si>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</si>
  <si>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</si>
  <si>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</si>
  <si>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</si>
  <si>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</si>
  <si>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</si>
  <si>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</si>
  <si>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</si>
  <si>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</si>
  <si>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</si>
  <si>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</si>
  <si>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</si>
  <si>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</si>
  <si>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</si>
  <si>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</si>
  <si>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</si>
  <si>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</si>
  <si>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</si>
  <si>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</si>
  <si>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</si>
  <si>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</si>
  <si>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</si>
  <si>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</si>
  <si>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</si>
  <si>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</si>
  <si>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</si>
  <si>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</si>
  <si>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</si>
  <si>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</si>
  <si>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</si>
  <si>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</si>
  <si>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</si>
  <si>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</si>
  <si>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</si>
  <si>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</si>
  <si>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</si>
  <si>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</si>
  <si>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</si>
  <si>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</si>
  <si>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</si>
  <si>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</si>
  <si>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</si>
  <si>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</si>
  <si>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</si>
  <si>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</si>
  <si>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</si>
  <si>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</si>
  <si>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</si>
  <si>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</si>
  <si>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</si>
  <si>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</si>
  <si>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</si>
  <si>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</si>
  <si>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</si>
  <si>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</si>
  <si>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</si>
  <si>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</si>
  <si>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</si>
  <si>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</si>
  <si>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</si>
  <si>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</si>
  <si>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</si>
  <si>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</si>
  <si>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</si>
  <si>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</si>
  <si>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</si>
  <si>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</si>
  <si>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</si>
  <si>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</si>
  <si>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</si>
  <si>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</si>
  <si>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</si>
  <si>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</si>
  <si>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</si>
  <si>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</si>
  <si>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</si>
  <si>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</si>
  <si>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</si>
  <si>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</si>
  <si>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</si>
  <si>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</si>
  <si>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</si>
  <si>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</si>
  <si>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</si>
  <si>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</si>
  <si>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</si>
  <si>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</si>
  <si>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</si>
  <si>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</si>
  <si>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</si>
  <si>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</si>
  <si>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</si>
  <si>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</si>
  <si>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</si>
  <si>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</si>
  <si>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</si>
  <si>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</si>
  <si>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</si>
  <si>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</si>
  <si>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</si>
  <si>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</si>
  <si>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</si>
  <si>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</si>
  <si>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</si>
  <si>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</si>
  <si>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</si>
  <si>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</si>
  <si>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</si>
  <si>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</si>
  <si>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</si>
  <si>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</si>
  <si>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</si>
  <si>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</si>
  <si>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</si>
  <si>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</si>
  <si>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</si>
  <si>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</si>
  <si>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</si>
  <si>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</si>
  <si>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</si>
  <si>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</si>
  <si>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</si>
  <si>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</si>
  <si>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</si>
  <si>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</si>
  <si>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</si>
  <si>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</si>
  <si>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</si>
  <si>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</si>
  <si>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</si>
  <si>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</si>
  <si>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</si>
  <si>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</si>
  <si>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</si>
  <si>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</si>
  <si>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</si>
  <si>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</si>
  <si>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</si>
  <si>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</si>
  <si>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</si>
  <si>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</si>
  <si>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</si>
  <si>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</si>
  <si>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</si>
  <si>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</si>
  <si>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</si>
  <si>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</si>
  <si>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</si>
  <si>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</si>
  <si>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</si>
  <si>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</si>
  <si>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</si>
  <si>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</si>
  <si>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</si>
  <si>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</si>
  <si>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</si>
  <si>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</si>
  <si>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</si>
  <si>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</si>
  <si>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</si>
  <si>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</si>
  <si>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</si>
  <si>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</si>
  <si>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</si>
  <si>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</si>
  <si>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</si>
  <si>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</si>
  <si>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</si>
  <si>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</si>
  <si>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</si>
  <si>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</si>
  <si>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</si>
  <si>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</si>
  <si>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</si>
  <si>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</si>
  <si>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</si>
  <si>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</si>
  <si>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</si>
  <si>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</si>
  <si>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</si>
  <si>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</si>
  <si>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</si>
  <si>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</si>
  <si>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</si>
  <si>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</si>
  <si>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</si>
  <si>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</si>
  <si>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</si>
  <si>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</si>
  <si>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</si>
  <si>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</si>
  <si>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</si>
  <si>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</si>
  <si>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</si>
  <si>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</si>
  <si>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</si>
  <si>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</si>
  <si>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</si>
  <si>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</si>
  <si>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</si>
  <si>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</si>
  <si>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</si>
  <si>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</si>
  <si>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</si>
  <si>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</si>
  <si>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</si>
  <si>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</si>
  <si>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</si>
  <si>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</si>
  <si>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</si>
  <si>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</si>
  <si>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</si>
  <si>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</si>
  <si>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</si>
  <si>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</si>
  <si>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</si>
  <si>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</si>
  <si>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</si>
  <si>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</si>
  <si>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</si>
  <si>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</si>
  <si>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</si>
  <si>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</si>
  <si>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</si>
  <si>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</si>
  <si>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</si>
  <si>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</si>
  <si>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</si>
  <si>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</si>
  <si>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</si>
  <si>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</si>
  <si>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</si>
  <si>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</si>
  <si>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</si>
  <si>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</si>
  <si>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</si>
  <si>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</si>
  <si>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</si>
  <si>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</si>
  <si>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</si>
  <si>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</si>
  <si>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</si>
  <si>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</si>
  <si>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</si>
  <si>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</si>
  <si>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</si>
  <si>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</si>
  <si>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</si>
  <si>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</si>
  <si>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</si>
  <si>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</si>
  <si>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</si>
  <si>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</si>
  <si>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</si>
  <si>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</si>
  <si>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</si>
  <si>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</si>
  <si>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</si>
  <si>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</si>
  <si>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</si>
  <si>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</si>
  <si>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</si>
  <si>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</si>
  <si>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</si>
  <si>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</si>
  <si>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</si>
  <si>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</si>
  <si>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</si>
  <si>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</si>
  <si>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</si>
  <si>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</si>
  <si>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</si>
  <si>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</si>
  <si>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</si>
  <si>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</si>
  <si>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</si>
  <si>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</si>
  <si>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</si>
  <si>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</si>
  <si>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</si>
  <si>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</si>
  <si>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</si>
  <si>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</si>
  <si>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</si>
  <si>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</si>
  <si>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</si>
  <si>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</si>
  <si>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</si>
  <si>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</si>
  <si>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</si>
  <si>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</si>
  <si>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</si>
  <si>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</si>
  <si>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</si>
  <si>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</si>
  <si>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</si>
  <si>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</si>
  <si>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</si>
  <si>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</si>
  <si>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</si>
  <si>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</si>
  <si>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</si>
  <si>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</si>
  <si>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</si>
  <si>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</si>
  <si>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</si>
  <si>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</si>
  <si>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</si>
  <si>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</si>
  <si>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</si>
  <si>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</si>
  <si>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</si>
  <si>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</si>
  <si>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</si>
  <si>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</si>
  <si>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</si>
  <si>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</si>
  <si>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</si>
  <si>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</si>
  <si>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</si>
  <si>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</si>
  <si>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</si>
  <si>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</si>
  <si>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</si>
  <si>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</si>
  <si>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</si>
  <si>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</si>
  <si>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</si>
  <si>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</si>
  <si>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</si>
  <si>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</si>
  <si>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</si>
  <si>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</si>
  <si>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</si>
  <si>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</si>
  <si>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</si>
  <si>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</si>
  <si>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</si>
  <si>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</si>
  <si>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</si>
  <si>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</si>
  <si>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</si>
  <si>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</si>
  <si>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</si>
  <si>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</si>
  <si>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</si>
  <si>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</si>
  <si>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</si>
  <si>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</si>
  <si>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</si>
  <si>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</si>
  <si>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</si>
  <si>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</si>
  <si>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</si>
  <si>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</si>
  <si>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</si>
  <si>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</si>
  <si>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</si>
  <si>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</si>
  <si>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</si>
  <si>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</si>
  <si>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</si>
  <si>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</si>
  <si>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</si>
  <si>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</si>
  <si>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</si>
  <si>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</si>
  <si>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</si>
  <si>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</si>
  <si>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</si>
  <si>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</si>
  <si>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</si>
  <si>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</si>
  <si>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</si>
  <si>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</si>
  <si>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</si>
  <si>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</si>
  <si>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</si>
  <si>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</si>
  <si>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</si>
  <si>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</si>
  <si>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</si>
  <si>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</si>
  <si>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</si>
  <si>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</si>
  <si>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</si>
  <si>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</si>
  <si>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</si>
  <si>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</si>
  <si>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</si>
  <si>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</si>
  <si>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</si>
  <si>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</si>
  <si>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</si>
  <si>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</si>
  <si>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</si>
  <si>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</si>
  <si>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</si>
  <si>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</si>
  <si>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</si>
  <si>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</si>
  <si>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</si>
  <si>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</si>
  <si>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</si>
  <si>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</si>
  <si>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</si>
  <si>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</si>
  <si>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</si>
  <si>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</si>
  <si>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</si>
  <si>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</si>
  <si>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</si>
  <si>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</si>
  <si>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</si>
  <si>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</si>
  <si>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</si>
  <si>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</si>
  <si>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</si>
  <si>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</si>
  <si>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</si>
  <si>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</si>
  <si>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</si>
  <si>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</si>
  <si>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</si>
  <si>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</si>
  <si>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</si>
  <si>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</si>
  <si>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</si>
  <si>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</si>
  <si>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</si>
  <si>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</si>
  <si>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</si>
  <si>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</si>
  <si>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</si>
  <si>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</si>
  <si>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</si>
  <si>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</si>
  <si>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</si>
  <si>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</si>
  <si>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</si>
  <si>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</si>
  <si>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</si>
  <si>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</si>
  <si>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</si>
  <si>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</si>
  <si>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</si>
  <si>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</si>
  <si>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</si>
  <si>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</si>
  <si>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</si>
  <si>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</si>
  <si>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</si>
  <si>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</si>
  <si>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</si>
  <si>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</si>
  <si>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</si>
  <si>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</si>
  <si>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</si>
  <si>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</si>
  <si>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</si>
  <si>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</si>
  <si>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</si>
  <si>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</si>
  <si>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</si>
  <si>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</si>
  <si>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</si>
  <si>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</si>
  <si>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</si>
  <si>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</si>
  <si>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</si>
  <si>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</si>
  <si>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</si>
  <si>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</si>
  <si>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</si>
  <si>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</si>
  <si>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</si>
  <si>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</si>
  <si>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</si>
  <si>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</si>
  <si>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</si>
  <si>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</si>
  <si>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</si>
  <si>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</si>
  <si>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</si>
  <si>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</si>
  <si>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</si>
  <si>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</si>
  <si>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</si>
  <si>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</si>
  <si>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</si>
  <si>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</si>
  <si>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</si>
  <si>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</si>
  <si>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</si>
  <si>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</si>
  <si>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</si>
  <si>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</si>
  <si>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</si>
  <si>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</si>
  <si>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</si>
  <si>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</si>
  <si>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</si>
  <si>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</si>
  <si>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</si>
  <si>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</si>
  <si>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</si>
  <si>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</si>
  <si>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</si>
  <si>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</si>
  <si>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</si>
  <si>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</si>
  <si>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</si>
  <si>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</si>
  <si>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</si>
  <si>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</si>
  <si>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</si>
  <si>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</si>
  <si>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</si>
  <si>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</si>
  <si>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</si>
  <si>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</si>
  <si>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</si>
  <si>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</si>
  <si>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</si>
  <si>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</si>
  <si>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</si>
  <si>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</si>
  <si>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</si>
  <si>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</si>
  <si>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</si>
  <si>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</si>
  <si>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</si>
  <si>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</si>
  <si>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</si>
  <si>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</si>
  <si>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</si>
  <si>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</si>
  <si>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</si>
  <si>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</si>
  <si>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</si>
  <si>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</si>
  <si>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</si>
  <si>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</si>
  <si>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</si>
  <si>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</si>
  <si>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</si>
  <si>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</si>
  <si>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</si>
  <si>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</si>
  <si>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</si>
  <si>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</si>
  <si>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</si>
  <si>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</si>
  <si>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</si>
  <si>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</si>
  <si>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</si>
  <si>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</si>
  <si>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</si>
  <si>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</si>
  <si>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</si>
  <si>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</si>
  <si>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</si>
  <si>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</si>
  <si>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</si>
  <si>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</si>
  <si>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</si>
  <si>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</si>
  <si>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</si>
  <si>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</si>
  <si>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</si>
  <si>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</si>
  <si>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</si>
  <si>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</si>
  <si>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</si>
  <si>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</si>
  <si>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</si>
  <si>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</si>
  <si>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</si>
  <si>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</si>
  <si>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</si>
  <si>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</si>
  <si>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</si>
  <si>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</si>
  <si>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</si>
  <si>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</si>
  <si>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</si>
  <si>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</si>
  <si>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</si>
  <si>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</si>
  <si>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</si>
  <si>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</si>
  <si>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</si>
  <si>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</si>
  <si>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</si>
  <si>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</si>
  <si>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</si>
  <si>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</si>
  <si>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</si>
  <si>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</si>
  <si>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</si>
  <si>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</si>
  <si>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</si>
  <si>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</si>
  <si>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</si>
  <si>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</si>
  <si>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</si>
  <si>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</si>
  <si>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</si>
  <si>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</si>
  <si>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</si>
  <si>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</si>
  <si>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</si>
  <si>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</si>
  <si>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</si>
  <si>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</si>
  <si>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</si>
  <si>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</si>
  <si>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</si>
  <si>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</si>
  <si>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</si>
  <si>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</si>
  <si>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</si>
  <si>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</si>
  <si>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</si>
  <si>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</si>
  <si>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</si>
  <si>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</si>
  <si>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</si>
  <si>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</si>
  <si>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</si>
  <si>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</si>
  <si>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</si>
  <si>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</si>
  <si>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</si>
  <si>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</si>
  <si>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</si>
  <si>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</si>
  <si>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</si>
  <si>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</si>
  <si>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</si>
  <si>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</si>
  <si>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</si>
  <si>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</si>
  <si>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</si>
  <si>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</si>
  <si>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</si>
  <si>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</si>
  <si>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</si>
  <si>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</si>
  <si>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</si>
  <si>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</si>
  <si>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</si>
  <si>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</si>
  <si>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</si>
  <si>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</si>
  <si>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</si>
  <si>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</si>
  <si>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</si>
  <si>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</si>
  <si>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</si>
  <si>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</si>
  <si>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</si>
  <si>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</si>
  <si>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</si>
  <si>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</si>
  <si>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</si>
  <si>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</si>
  <si>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</si>
  <si>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</si>
  <si>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</si>
  <si>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</si>
  <si>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</si>
  <si>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</si>
  <si>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</si>
  <si>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</si>
  <si>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</si>
  <si>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</si>
  <si>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</si>
  <si>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</si>
  <si>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</si>
  <si>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</si>
  <si>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</si>
  <si>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</si>
  <si>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</si>
  <si>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</si>
  <si>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</si>
  <si>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</si>
  <si>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</si>
  <si>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</si>
  <si>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</si>
  <si>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</si>
  <si>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</si>
  <si>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</si>
  <si>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</si>
  <si>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</si>
  <si>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</si>
  <si>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</si>
  <si>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</si>
  <si>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</si>
  <si>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</si>
  <si>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</si>
  <si>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</si>
  <si>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</si>
  <si>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</si>
  <si>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</si>
  <si>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</si>
  <si>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</si>
  <si>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</si>
  <si>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</si>
  <si>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</si>
  <si>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</si>
  <si>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</si>
  <si>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</si>
  <si>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</si>
  <si>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</si>
  <si>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</si>
  <si>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</si>
  <si>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</si>
  <si>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</si>
  <si>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</si>
  <si>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</si>
  <si>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</si>
  <si>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</si>
  <si>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</si>
  <si>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</si>
  <si>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</si>
  <si>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</si>
  <si>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</si>
  <si>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</si>
  <si>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</si>
  <si>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</si>
  <si>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</si>
  <si>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</si>
  <si>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</si>
  <si>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</si>
  <si>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</si>
  <si>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</si>
  <si>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</si>
  <si>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</si>
  <si>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</si>
  <si>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</si>
  <si>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</si>
  <si>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</si>
  <si>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</si>
  <si>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</si>
  <si>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</si>
  <si>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</si>
  <si>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</si>
  <si>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</si>
  <si>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</si>
  <si>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</si>
  <si>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</si>
  <si>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</si>
  <si>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</si>
  <si>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</si>
  <si>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</si>
  <si>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</si>
  <si>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</si>
  <si>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</si>
  <si>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</si>
  <si>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</si>
  <si>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</si>
  <si>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</si>
  <si>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</si>
  <si>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</si>
  <si>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</si>
  <si>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</si>
  <si>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</si>
  <si>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</si>
  <si>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</si>
  <si>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</si>
  <si>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</si>
  <si>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</si>
  <si>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</si>
  <si>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</si>
  <si>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</si>
  <si>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</si>
  <si>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</si>
  <si>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</si>
  <si>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</si>
  <si>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</si>
  <si>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</si>
  <si>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</si>
  <si>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</si>
  <si>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</si>
  <si>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</si>
  <si>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</si>
  <si>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</si>
  <si>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</si>
  <si>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</si>
  <si>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</si>
  <si>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</si>
  <si>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</si>
  <si>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</si>
  <si>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</si>
  <si>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</si>
  <si>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</si>
  <si>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</si>
  <si>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</si>
  <si>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</si>
  <si>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</si>
  <si>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</si>
  <si>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</si>
  <si>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</si>
  <si>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</si>
  <si>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</si>
  <si>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</si>
  <si>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</si>
  <si>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</si>
  <si>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</si>
  <si>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</si>
  <si>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</si>
  <si>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</si>
  <si>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</si>
  <si>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</si>
  <si>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</si>
  <si>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</si>
  <si>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</si>
  <si>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</si>
  <si>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</si>
  <si>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</si>
  <si>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</si>
  <si>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</si>
  <si>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</si>
  <si>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</si>
  <si>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</si>
  <si>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</si>
  <si>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</si>
  <si>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</si>
  <si>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</si>
  <si>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</si>
  <si>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</si>
  <si>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</si>
  <si>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</si>
  <si>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</si>
  <si>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</si>
  <si>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</si>
  <si>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</si>
  <si>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</si>
  <si>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</si>
  <si>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</si>
  <si>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</si>
  <si>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</si>
  <si>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</si>
  <si>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</si>
  <si>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</si>
  <si>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</si>
  <si>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</si>
  <si>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</si>
  <si>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</si>
  <si>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</si>
  <si>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</si>
  <si>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</si>
  <si>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</si>
  <si>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</si>
  <si>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</si>
  <si>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</si>
  <si>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</si>
  <si>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</si>
  <si>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</si>
  <si>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</si>
  <si>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</si>
  <si>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</si>
  <si>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</si>
  <si>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</si>
  <si>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</si>
  <si>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</si>
  <si>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</si>
  <si>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</si>
  <si>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</si>
  <si>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</si>
  <si>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</si>
  <si>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</si>
  <si>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</si>
  <si>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</si>
  <si>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</si>
  <si>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</si>
  <si>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</si>
  <si>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</si>
  <si>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</si>
  <si>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</si>
  <si>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</si>
  <si>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</si>
  <si>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</si>
  <si>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</si>
  <si>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</si>
  <si>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</si>
  <si>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</si>
  <si>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</si>
  <si>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</si>
  <si>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</si>
  <si>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</si>
  <si>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</si>
  <si>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</si>
  <si>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</si>
  <si>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</si>
  <si>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</si>
  <si>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</si>
  <si>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</si>
  <si>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</si>
  <si>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</si>
  <si>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</si>
  <si>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</si>
  <si>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</si>
  <si>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</si>
  <si>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</si>
  <si>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</si>
  <si>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</si>
  <si>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</si>
  <si>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</si>
  <si>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</si>
  <si>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</si>
  <si>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</si>
  <si>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</si>
  <si>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</si>
  <si>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</si>
  <si>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</si>
  <si>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</si>
  <si>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</si>
  <si>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</si>
  <si>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</si>
  <si>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</si>
  <si>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</si>
  <si>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</si>
  <si>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</si>
  <si>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</si>
  <si>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</si>
  <si>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</si>
  <si>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</si>
  <si>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</si>
  <si>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</si>
  <si>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</si>
  <si>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</si>
  <si>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</si>
  <si>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</si>
  <si>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</si>
  <si>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</si>
  <si>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</si>
  <si>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</si>
  <si>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</si>
  <si>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</si>
  <si>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</si>
  <si>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</si>
  <si>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</si>
  <si>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</si>
  <si>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</si>
  <si>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</si>
  <si>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</si>
  <si>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</si>
  <si>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</si>
  <si>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</si>
  <si>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</si>
  <si>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</si>
  <si>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</si>
  <si>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</si>
  <si>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</si>
  <si>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</si>
  <si>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</si>
  <si>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</si>
  <si>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</si>
  <si>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</si>
  <si>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</si>
  <si>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</si>
  <si>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</si>
  <si>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</si>
  <si>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</si>
  <si>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</si>
  <si>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</si>
  <si>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</si>
  <si>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</si>
  <si>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</si>
  <si>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</si>
  <si>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</si>
  <si>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</si>
  <si>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</si>
  <si>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</si>
  <si>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</si>
  <si>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</si>
  <si>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</si>
  <si>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</si>
  <si>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</si>
  <si>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</si>
  <si>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</si>
  <si>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</si>
  <si>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</si>
  <si>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</si>
  <si>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</si>
  <si>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</si>
  <si>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</si>
  <si>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</si>
  <si>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</si>
  <si>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</si>
  <si>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</si>
  <si>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</si>
  <si>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</si>
  <si>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</si>
  <si>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</si>
  <si>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</si>
  <si>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</si>
  <si>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</si>
  <si>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</si>
  <si>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</si>
  <si>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</si>
  <si>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</si>
  <si>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</si>
  <si>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</si>
  <si>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</si>
  <si>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</si>
  <si>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</si>
  <si>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</si>
  <si>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</si>
  <si>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</si>
  <si>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</si>
  <si>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</si>
  <si>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</si>
  <si>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</si>
  <si>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</si>
  <si>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</si>
  <si>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</si>
  <si>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</si>
  <si>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</si>
  <si>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</si>
  <si>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</si>
  <si>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</si>
  <si>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</si>
  <si>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</si>
  <si>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</si>
  <si>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</si>
  <si>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</si>
  <si>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</si>
  <si>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</si>
  <si>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</si>
  <si>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</si>
  <si>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</si>
  <si>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</si>
  <si>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</si>
  <si>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</si>
  <si>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</si>
  <si>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</si>
  <si>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</si>
  <si>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</si>
  <si>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</si>
  <si>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</si>
  <si>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</si>
  <si>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</si>
  <si>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</si>
  <si>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</si>
  <si>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</si>
  <si>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</si>
  <si>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</si>
  <si>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</si>
  <si>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</si>
  <si>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</si>
  <si>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</si>
  <si>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</si>
  <si>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</si>
  <si>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</si>
  <si>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</si>
  <si>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</si>
  <si>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</si>
  <si>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</si>
  <si>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</si>
  <si>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</si>
  <si>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</si>
  <si>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</si>
  <si>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</si>
  <si>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</si>
  <si>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</si>
  <si>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</si>
  <si>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</si>
  <si>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</si>
  <si>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</si>
  <si>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</si>
  <si>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</si>
  <si>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</si>
  <si>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</si>
  <si>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</si>
  <si>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</si>
  <si>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</si>
  <si>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</si>
  <si>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</si>
  <si>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</si>
  <si>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</si>
  <si>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</si>
  <si>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</si>
  <si>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</si>
  <si>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</si>
  <si>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</si>
  <si>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</si>
  <si>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</si>
  <si>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</si>
  <si>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</si>
  <si>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</si>
  <si>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</si>
  <si>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</si>
  <si>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</si>
  <si>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</si>
  <si>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</si>
  <si>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</si>
  <si>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</si>
  <si>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</si>
  <si>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</si>
  <si>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</si>
  <si>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</si>
  <si>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</si>
  <si>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</si>
  <si>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</si>
  <si>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</si>
  <si>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</si>
  <si>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</si>
  <si>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</si>
  <si>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</si>
  <si>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</si>
  <si>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</si>
  <si>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</si>
  <si>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</si>
  <si>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</si>
  <si>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</si>
  <si>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</si>
  <si>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</si>
  <si>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</si>
  <si>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</si>
  <si>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</si>
  <si>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</si>
  <si>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</si>
  <si>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</si>
  <si>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</si>
  <si>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</si>
  <si>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</si>
  <si>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</si>
  <si>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</si>
  <si>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</si>
  <si>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</si>
  <si>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</si>
  <si>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</si>
  <si>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</si>
  <si>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</si>
  <si>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</si>
  <si>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</si>
  <si>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</si>
  <si>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</si>
  <si>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</si>
  <si>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</si>
  <si>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</si>
  <si>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</si>
  <si>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</si>
  <si>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</si>
  <si>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</si>
  <si>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</si>
  <si>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</si>
  <si>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</si>
  <si>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</si>
  <si>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</si>
  <si>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</si>
  <si>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</si>
  <si>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</si>
  <si>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</si>
  <si>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</si>
  <si>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</si>
  <si>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</si>
  <si>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</si>
  <si>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</si>
  <si>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</si>
  <si>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</si>
  <si>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</si>
  <si>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</si>
  <si>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</si>
  <si>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</si>
  <si>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</si>
  <si>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</si>
  <si>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</si>
  <si>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</si>
  <si>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</si>
  <si>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</si>
  <si>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</si>
  <si>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</si>
  <si>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</si>
  <si>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</si>
  <si>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</si>
  <si>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</si>
  <si>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</si>
  <si>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</si>
  <si>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</si>
  <si>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</si>
  <si>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</si>
  <si>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</si>
  <si>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</si>
  <si>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</si>
  <si>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</si>
  <si>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</si>
  <si>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</si>
  <si>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</si>
  <si>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</si>
  <si>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</si>
  <si>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</si>
  <si>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</si>
  <si>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</si>
  <si>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</si>
  <si>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</si>
  <si>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</si>
  <si>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</si>
  <si>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</si>
  <si>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</si>
  <si>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</si>
  <si>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</si>
  <si>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</si>
  <si>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</si>
  <si>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</si>
  <si>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</si>
  <si>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</si>
  <si>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</si>
  <si>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</si>
  <si>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</si>
  <si>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</si>
  <si>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</si>
  <si>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</si>
  <si>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</si>
  <si>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</si>
  <si>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</si>
  <si>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</si>
  <si>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</si>
  <si>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</si>
  <si>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</si>
  <si>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</si>
  <si>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</si>
  <si>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</si>
  <si>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</si>
  <si>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</si>
  <si>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</si>
  <si>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</si>
  <si>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</si>
  <si>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</si>
  <si>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</si>
  <si>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</si>
  <si>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</si>
  <si>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</si>
  <si>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</si>
  <si>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</si>
  <si>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</si>
  <si>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</si>
  <si>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</si>
  <si>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</si>
  <si>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</si>
  <si>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</si>
  <si>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</si>
  <si>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</si>
  <si>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</si>
  <si>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</si>
  <si>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</si>
  <si>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</si>
  <si>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</si>
  <si>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</si>
  <si>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</si>
  <si>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</si>
  <si>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</si>
  <si>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</si>
  <si>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</si>
  <si>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</si>
  <si>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</si>
  <si>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</si>
  <si>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</si>
  <si>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</si>
  <si>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</si>
  <si>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</si>
  <si>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</si>
  <si>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</si>
  <si>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</si>
  <si>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</si>
  <si>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</si>
  <si>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</si>
  <si>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</si>
  <si>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</si>
  <si>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</si>
  <si>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</si>
  <si>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</si>
  <si>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</si>
  <si>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</si>
  <si>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</si>
  <si>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</si>
  <si>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</si>
  <si>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</si>
  <si>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</si>
  <si>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</si>
  <si>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</si>
  <si>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</si>
  <si>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</si>
  <si>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</si>
  <si>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</si>
  <si>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</si>
  <si>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</si>
  <si>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</si>
  <si>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</si>
  <si>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</si>
  <si>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</si>
  <si>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</si>
  <si>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</si>
  <si>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</si>
  <si>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</si>
  <si>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</si>
  <si>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</si>
  <si>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</si>
  <si>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</si>
  <si>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</si>
  <si>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</si>
  <si>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</si>
  <si>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</si>
  <si>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</si>
  <si>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</si>
  <si>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</si>
  <si>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</si>
  <si>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</si>
  <si>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</si>
  <si>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</si>
  <si>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</si>
  <si>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</si>
  <si>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</si>
  <si>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</si>
  <si>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</si>
  <si>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</si>
  <si>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</si>
  <si>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</si>
  <si>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</si>
  <si>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</si>
  <si>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</si>
  <si>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</si>
  <si>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</si>
  <si>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</si>
  <si>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</si>
  <si>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</si>
  <si>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</si>
  <si>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</si>
  <si>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</si>
  <si>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</si>
  <si>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</si>
  <si>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</si>
  <si>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</si>
  <si>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</si>
  <si>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</si>
  <si>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</si>
  <si>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</si>
  <si>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</si>
  <si>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</si>
  <si>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</si>
  <si>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</si>
  <si>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</si>
  <si>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</si>
  <si>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</si>
  <si>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</si>
  <si>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</si>
  <si>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</si>
  <si>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</si>
  <si>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</si>
  <si>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</si>
  <si>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</si>
  <si>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</si>
  <si>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</si>
  <si>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</si>
  <si>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</si>
  <si>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</si>
  <si>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</si>
  <si>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</si>
  <si>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</si>
  <si>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</si>
  <si>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</si>
  <si>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</si>
  <si>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</si>
  <si>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</si>
  <si>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</si>
  <si>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</si>
  <si>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</si>
  <si>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</si>
  <si>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</si>
  <si>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</si>
  <si>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</si>
  <si>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</si>
  <si>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</si>
  <si>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</si>
  <si>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</si>
  <si>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</si>
  <si>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</si>
  <si>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</si>
  <si>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</si>
  <si>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</si>
  <si>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</si>
  <si>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</si>
  <si>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</si>
  <si>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</si>
  <si>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</si>
  <si>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</si>
  <si>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</si>
  <si>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</si>
  <si>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</si>
  <si>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</si>
  <si>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</si>
  <si>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</si>
  <si>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</si>
  <si>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</si>
  <si>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</si>
  <si>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</si>
  <si>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</si>
  <si>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</si>
  <si>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</si>
  <si>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</si>
  <si>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</si>
  <si>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</si>
  <si>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</si>
  <si>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</si>
  <si>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</si>
  <si>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</si>
  <si>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</si>
  <si>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</si>
  <si>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</si>
  <si>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</si>
  <si>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</si>
  <si>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</si>
  <si>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</si>
  <si>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</si>
  <si>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</si>
  <si>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</si>
  <si>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</si>
  <si>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</si>
  <si>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</si>
  <si>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</si>
  <si>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</si>
  <si>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</si>
  <si>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</si>
  <si>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</si>
  <si>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</si>
  <si>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</si>
  <si>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</si>
  <si>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</si>
  <si>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</si>
  <si>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</si>
  <si>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</si>
  <si>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</si>
  <si>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</si>
  <si>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</si>
  <si>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</si>
  <si>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</si>
  <si>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</si>
  <si>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</si>
  <si>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</si>
  <si>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</si>
  <si>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</si>
  <si>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</si>
  <si>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</si>
  <si>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</si>
  <si>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</si>
  <si>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</si>
  <si>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</si>
  <si>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</si>
  <si>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</si>
  <si>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</si>
  <si>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</si>
  <si>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</si>
  <si>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</si>
  <si>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</si>
  <si>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</si>
  <si>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</si>
  <si>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</si>
  <si>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</si>
  <si>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</si>
  <si>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</si>
  <si>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</si>
  <si>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</si>
  <si>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</si>
  <si>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</si>
  <si>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</si>
  <si>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</si>
  <si>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</si>
  <si>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</si>
  <si>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</si>
  <si>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</si>
  <si>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</si>
  <si>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</si>
  <si>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</si>
  <si>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</si>
  <si>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</si>
  <si>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</si>
  <si>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</si>
  <si>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</si>
  <si>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</si>
  <si>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</si>
  <si>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</si>
  <si>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</si>
  <si>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</si>
  <si>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</si>
  <si>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</si>
  <si>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</si>
  <si>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</si>
  <si>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</si>
  <si>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</si>
  <si>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</si>
  <si>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</si>
  <si>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</si>
  <si>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</si>
  <si>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</si>
  <si>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</si>
  <si>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</si>
  <si>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</si>
  <si>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</si>
  <si>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</si>
  <si>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</si>
  <si>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</si>
  <si>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</si>
  <si>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</si>
  <si>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</si>
  <si>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</si>
  <si>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</si>
  <si>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</si>
  <si>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</si>
  <si>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</si>
  <si>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</si>
  <si>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</si>
  <si>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</si>
  <si>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</si>
  <si>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</si>
  <si>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</si>
  <si>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</si>
  <si>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</si>
  <si>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</si>
  <si>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</si>
  <si>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</si>
  <si>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</si>
  <si>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</si>
  <si>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</si>
  <si>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</si>
  <si>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</si>
  <si>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</si>
  <si>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</si>
  <si>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</si>
  <si>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</si>
  <si>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</si>
  <si>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</si>
  <si>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</si>
  <si>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</si>
  <si>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</si>
  <si>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</si>
  <si>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</si>
  <si>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</si>
  <si>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</si>
  <si>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</si>
  <si>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</si>
  <si>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</si>
  <si>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</si>
  <si>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</si>
  <si>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</si>
  <si>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</si>
  <si>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</si>
  <si>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</si>
  <si>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</si>
  <si>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</si>
  <si>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</si>
  <si>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</si>
  <si>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</si>
  <si>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</si>
  <si>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</si>
  <si>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</si>
  <si>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</si>
  <si>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</si>
  <si>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</si>
  <si>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</si>
  <si>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</si>
  <si>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</si>
  <si>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</si>
  <si>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</si>
  <si>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</si>
  <si>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</si>
  <si>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</si>
  <si>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</si>
  <si>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</si>
  <si>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</si>
  <si>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</si>
  <si>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</si>
  <si>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</si>
  <si>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</si>
  <si>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</si>
  <si>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</si>
  <si>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</si>
  <si>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</si>
  <si>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</si>
  <si>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</si>
  <si>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</si>
  <si>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</si>
  <si>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</si>
  <si>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</si>
  <si>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</si>
  <si>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</si>
  <si>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</si>
  <si>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</si>
  <si>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</si>
  <si>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</si>
  <si>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</si>
  <si>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</si>
  <si>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</si>
  <si>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</si>
  <si>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</si>
  <si>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</si>
  <si>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</si>
  <si>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</si>
  <si>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</si>
  <si>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</si>
  <si>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</si>
  <si>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</si>
  <si>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</si>
  <si>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</si>
  <si>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</si>
  <si>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</si>
  <si>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</si>
  <si>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</si>
  <si>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</si>
  <si>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</si>
  <si>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</si>
  <si>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</si>
  <si>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</si>
  <si>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</si>
  <si>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</si>
  <si>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</si>
  <si>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</si>
  <si>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</si>
  <si>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</si>
  <si>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</si>
  <si>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</si>
  <si>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</si>
  <si>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</si>
  <si>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</si>
  <si>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</si>
  <si>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</si>
  <si>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</si>
  <si>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</si>
  <si>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</si>
  <si>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</si>
  <si>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</si>
  <si>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</si>
  <si>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</si>
  <si>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</si>
  <si>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</si>
  <si>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</si>
  <si>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</si>
  <si>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</si>
  <si>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</si>
  <si>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</si>
  <si>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</si>
  <si>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</si>
  <si>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</si>
  <si>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</si>
  <si>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</si>
  <si>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</si>
  <si>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</si>
  <si>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</si>
  <si>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</si>
  <si>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</si>
  <si>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</si>
  <si>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</si>
  <si>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</si>
  <si>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</si>
  <si>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</si>
  <si>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</si>
  <si>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</si>
  <si>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</si>
  <si>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</si>
  <si>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</si>
  <si>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</si>
  <si>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</si>
  <si>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</si>
  <si>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</si>
  <si>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</si>
  <si>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</si>
  <si>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</si>
  <si>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</si>
  <si>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</si>
  <si>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</si>
  <si>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</si>
  <si>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</si>
  <si>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</si>
  <si>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</si>
  <si>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</si>
  <si>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</si>
  <si>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</si>
  <si>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</si>
  <si>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</si>
  <si>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</si>
  <si>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</si>
  <si>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</si>
  <si>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</si>
  <si>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</si>
  <si>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</si>
  <si>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</si>
  <si>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</si>
  <si>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</si>
  <si>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</si>
  <si>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</si>
  <si>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</si>
  <si>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</si>
  <si>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</si>
  <si>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</si>
  <si>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</si>
  <si>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</si>
  <si>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</si>
  <si>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</si>
  <si>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</si>
  <si>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</si>
  <si>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</si>
  <si>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</si>
  <si>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</si>
  <si>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</si>
  <si>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</si>
  <si>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</si>
  <si>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</si>
  <si>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</si>
  <si>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</si>
  <si>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</si>
  <si>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</si>
  <si>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</si>
  <si>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</si>
  <si>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</si>
  <si>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</si>
  <si>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</si>
  <si>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</si>
  <si>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</si>
  <si>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</si>
  <si>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</si>
  <si>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</si>
  <si>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</si>
  <si>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</si>
  <si>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</si>
  <si>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</si>
  <si>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</si>
  <si>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</si>
  <si>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</si>
  <si>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</si>
  <si>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</si>
  <si>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</si>
  <si>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</si>
  <si>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</si>
  <si>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</si>
  <si>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</si>
  <si>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</si>
  <si>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</si>
  <si>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</si>
  <si>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</si>
  <si>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</si>
  <si>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</si>
  <si>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</si>
  <si>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</si>
  <si>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</si>
  <si>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</si>
  <si>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</si>
  <si>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</si>
  <si>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</si>
  <si>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</si>
  <si>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</si>
  <si>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</si>
  <si>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</si>
  <si>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</si>
  <si>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</si>
  <si>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</si>
  <si>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</si>
  <si>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</si>
  <si>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</si>
  <si>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</si>
  <si>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</si>
  <si>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</si>
  <si>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</si>
  <si>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</si>
  <si>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</si>
  <si>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</si>
  <si>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</si>
  <si>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</si>
  <si>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</si>
  <si>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</si>
  <si>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</si>
  <si>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</si>
  <si>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</si>
  <si>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</si>
  <si>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</si>
  <si>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</si>
  <si>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</si>
  <si>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</si>
  <si>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</si>
  <si>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</si>
  <si>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</si>
  <si>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</si>
  <si>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</si>
  <si>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</si>
  <si>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</si>
  <si>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</si>
  <si>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</si>
  <si>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</si>
  <si>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</si>
  <si>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</si>
  <si>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</si>
  <si>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</si>
  <si>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</si>
  <si>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</si>
  <si>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</si>
  <si>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</si>
  <si>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</si>
  <si>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</si>
  <si>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</si>
  <si>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</si>
  <si>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</si>
  <si>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</si>
  <si>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</si>
  <si>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</si>
  <si>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</si>
  <si>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</si>
  <si>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</si>
  <si>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</si>
  <si>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</si>
  <si>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</si>
  <si>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</si>
  <si>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</si>
  <si>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</si>
  <si>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</si>
  <si>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</si>
  <si>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</si>
  <si>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</si>
  <si>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</si>
  <si>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</si>
  <si>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</si>
  <si>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</si>
  <si>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</si>
  <si>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</si>
  <si>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</si>
  <si>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</si>
  <si>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</si>
  <si>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</si>
  <si>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</si>
  <si>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</si>
  <si>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</si>
  <si>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</si>
  <si>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</si>
  <si>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</si>
  <si>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</si>
  <si>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</si>
  <si>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</si>
  <si>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</si>
  <si>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</si>
  <si>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</si>
  <si>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</si>
  <si>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</si>
  <si>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</si>
  <si>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</si>
  <si>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</si>
  <si>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</si>
  <si>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</si>
  <si>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</si>
  <si>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</si>
  <si>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</si>
  <si>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</si>
  <si>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</si>
  <si>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</si>
  <si>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</si>
  <si>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</si>
  <si>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</si>
  <si>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</si>
  <si>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</si>
  <si>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</si>
  <si>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</si>
  <si>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</si>
  <si>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</si>
  <si>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</si>
  <si>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</si>
  <si>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</si>
  <si>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</si>
  <si>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</si>
  <si>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</si>
  <si>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</si>
  <si>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</si>
  <si>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</si>
  <si>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</si>
  <si>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</si>
  <si>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</si>
  <si>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</si>
  <si>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</si>
  <si>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</si>
  <si>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</si>
  <si>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</si>
  <si>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</si>
  <si>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</si>
  <si>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</si>
  <si>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</si>
  <si>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</si>
  <si>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</si>
  <si>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</si>
  <si>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</si>
  <si>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</si>
  <si>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</si>
  <si>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</si>
  <si>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</si>
  <si>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</si>
  <si>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</si>
  <si>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</si>
  <si>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</si>
  <si>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</si>
  <si>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</si>
  <si>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</si>
  <si>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</si>
  <si>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</si>
  <si>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</si>
  <si>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</si>
  <si>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</si>
  <si>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</si>
  <si>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</si>
  <si>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</si>
  <si>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</si>
  <si>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</si>
  <si>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</si>
  <si>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</si>
  <si>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</si>
  <si>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</si>
  <si>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</si>
  <si>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</si>
  <si>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</si>
  <si>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</si>
  <si>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</si>
  <si>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</si>
  <si>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</si>
  <si>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</si>
  <si>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</si>
  <si>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</si>
  <si>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</si>
  <si>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</si>
  <si>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</si>
  <si>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</si>
  <si>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</si>
  <si>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</si>
  <si>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</si>
  <si>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</si>
  <si>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</si>
  <si>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</si>
  <si>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</si>
  <si>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</si>
  <si>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</si>
  <si>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</si>
  <si>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</si>
  <si>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</si>
  <si>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</si>
  <si>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</si>
  <si>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</si>
  <si>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</si>
  <si>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</si>
  <si>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</si>
  <si>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</si>
  <si>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</si>
  <si>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</si>
  <si>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</si>
  <si>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</si>
  <si>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</si>
  <si>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</si>
  <si>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</si>
  <si>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</si>
  <si>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</si>
  <si>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</si>
  <si>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</si>
  <si>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</si>
  <si>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</si>
  <si>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</si>
  <si>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</si>
  <si>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</si>
  <si>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</si>
  <si>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</si>
  <si>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</si>
  <si>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</si>
  <si>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</si>
  <si>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</si>
  <si>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</si>
  <si>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</si>
  <si>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</si>
  <si>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</si>
  <si>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</si>
  <si>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</si>
  <si>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</si>
  <si>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</si>
  <si>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</si>
  <si>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</si>
  <si>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</si>
  <si>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</si>
  <si>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</si>
  <si>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</si>
  <si>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</si>
  <si>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</si>
  <si>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</si>
  <si>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</si>
  <si>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</si>
  <si>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</si>
  <si>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</si>
  <si>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</si>
  <si>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</si>
  <si>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</si>
  <si>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</si>
  <si>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</si>
  <si>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</si>
  <si>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</si>
  <si>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</si>
  <si>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</si>
  <si>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</si>
  <si>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</si>
  <si>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</si>
  <si>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</si>
  <si>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</si>
  <si>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</si>
  <si>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</si>
  <si>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</si>
  <si>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</si>
  <si>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</si>
  <si>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</si>
  <si>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</si>
  <si>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</si>
  <si>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</si>
  <si>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</si>
  <si>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</si>
  <si>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</si>
  <si>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</si>
  <si>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</si>
  <si>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</si>
  <si>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</si>
  <si>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</si>
  <si>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</si>
  <si>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</si>
  <si>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</si>
  <si>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</si>
  <si>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</si>
  <si>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</si>
  <si>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</si>
  <si>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</si>
  <si>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</si>
  <si>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</si>
  <si>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</si>
  <si>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</si>
  <si>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</si>
  <si>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</si>
  <si>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</si>
  <si>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</si>
  <si>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</si>
  <si>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</si>
  <si>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</si>
  <si>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</si>
  <si>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</si>
  <si>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</si>
  <si>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</si>
  <si>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</si>
  <si>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</si>
  <si>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</si>
  <si>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</si>
  <si>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</si>
  <si>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</si>
  <si>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</si>
  <si>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</si>
  <si>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</si>
  <si>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</si>
  <si>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</si>
  <si>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</si>
  <si>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</si>
  <si>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</si>
  <si>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</si>
  <si>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</si>
  <si>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</si>
  <si>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</si>
  <si>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</si>
  <si>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</si>
  <si>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</si>
  <si>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</si>
  <si>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</si>
  <si>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</si>
  <si>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</si>
  <si>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</si>
  <si>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</si>
  <si>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</si>
  <si>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</si>
  <si>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</si>
  <si>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</si>
  <si>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</si>
  <si>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</si>
  <si>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</si>
  <si>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</si>
  <si>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</si>
  <si>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</si>
  <si>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</si>
  <si>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</si>
  <si>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</si>
  <si>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</si>
  <si>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</si>
  <si>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</si>
  <si>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</si>
  <si>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</si>
  <si>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</si>
  <si>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</si>
  <si>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</si>
  <si>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</si>
  <si>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</si>
  <si>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</si>
  <si>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</si>
  <si>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</si>
  <si>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</si>
  <si>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</si>
  <si>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</si>
  <si>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</si>
  <si>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</si>
  <si>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</si>
  <si>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</si>
  <si>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</si>
  <si>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</si>
  <si>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</si>
  <si>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</si>
  <si>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</si>
  <si>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</si>
  <si>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</si>
  <si>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</si>
  <si>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</si>
  <si>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</si>
  <si>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</si>
  <si>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</si>
  <si>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</si>
  <si>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</si>
  <si>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</si>
  <si>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</si>
  <si>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</si>
  <si>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</si>
  <si>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</si>
  <si>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</si>
  <si>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</si>
  <si>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</si>
  <si>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</si>
  <si>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</si>
  <si>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</si>
  <si>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</si>
  <si>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</si>
  <si>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</si>
  <si>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</si>
  <si>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</si>
  <si>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</si>
  <si>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</si>
  <si>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</si>
  <si>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</si>
  <si>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</si>
  <si>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</si>
  <si>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</si>
  <si>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</si>
  <si>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</si>
  <si>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</si>
  <si>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</si>
  <si>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</si>
  <si>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</si>
  <si>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</si>
  <si>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</si>
  <si>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</si>
  <si>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</si>
  <si>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</si>
  <si>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</si>
  <si>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</si>
  <si>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</si>
  <si>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</si>
  <si>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</si>
  <si>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</si>
  <si>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</si>
  <si>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</si>
  <si>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</si>
  <si>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</si>
  <si>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</si>
  <si>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</si>
  <si>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</si>
  <si>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</si>
  <si>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</si>
  <si>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</si>
  <si>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</si>
  <si>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</si>
  <si>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</si>
  <si>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</si>
  <si>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</si>
  <si>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</si>
  <si>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</si>
  <si>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</si>
  <si>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</si>
  <si>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</si>
  <si>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</si>
  <si>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</si>
  <si>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</si>
  <si>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</si>
  <si>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</si>
  <si>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</si>
  <si>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</si>
  <si>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</si>
  <si>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</si>
  <si>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</si>
  <si>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</si>
  <si>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</si>
  <si>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</si>
  <si>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</si>
  <si>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</si>
  <si>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</si>
  <si>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</si>
  <si>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</si>
  <si>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</si>
  <si>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</si>
  <si>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</si>
  <si>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</si>
  <si>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</si>
  <si>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</si>
  <si>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</si>
  <si>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</si>
  <si>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</si>
  <si>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</si>
  <si>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</si>
  <si>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</si>
  <si>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</si>
  <si>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</si>
  <si>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</si>
  <si>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</si>
  <si>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</si>
  <si>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</si>
  <si>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</si>
  <si>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</si>
  <si>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</si>
  <si>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</si>
  <si>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</si>
  <si>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</si>
  <si>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</si>
  <si>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</si>
  <si>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</si>
  <si>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</si>
  <si>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</si>
  <si>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</si>
  <si>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</si>
  <si>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</si>
  <si>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</si>
  <si>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</si>
  <si>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</si>
  <si>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</si>
  <si>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</si>
  <si>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</si>
  <si>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</si>
  <si>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</si>
  <si>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</si>
  <si>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</si>
  <si>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</si>
  <si>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</si>
  <si>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</si>
  <si>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</si>
  <si>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</si>
  <si>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</si>
  <si>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</si>
  <si>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</si>
  <si>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</si>
  <si>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</si>
  <si>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</si>
  <si>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</si>
  <si>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</si>
  <si>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</si>
  <si>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</si>
  <si>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</si>
  <si>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</si>
  <si>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</si>
  <si>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</si>
  <si>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</si>
  <si>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</si>
  <si>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</si>
  <si>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</si>
  <si>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</si>
  <si>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</si>
  <si>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</si>
  <si>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</si>
  <si>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</si>
  <si>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</si>
  <si>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</si>
  <si>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</si>
  <si>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</si>
  <si>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</si>
  <si>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</si>
  <si>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</si>
  <si>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</si>
  <si>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</si>
  <si>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</si>
  <si>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</si>
  <si>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</si>
  <si>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</si>
  <si>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</si>
  <si>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</si>
  <si>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</si>
  <si>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</si>
  <si>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</si>
  <si>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</si>
  <si>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</si>
  <si>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</si>
  <si>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</si>
  <si>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</si>
  <si>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</si>
  <si>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</si>
  <si>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</si>
  <si>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</si>
  <si>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</si>
  <si>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</si>
  <si>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</si>
  <si>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</si>
  <si>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</si>
  <si>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</si>
  <si>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</si>
  <si>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</si>
  <si>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</si>
  <si>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</si>
  <si>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</si>
  <si>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</si>
  <si>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</si>
  <si>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</si>
  <si>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</si>
  <si>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</si>
  <si>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</si>
  <si>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</si>
  <si>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</si>
  <si>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</si>
  <si>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</si>
  <si>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</si>
  <si>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</si>
  <si>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</si>
  <si>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</si>
  <si>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</si>
  <si>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</si>
  <si>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</si>
  <si>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</si>
  <si>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</si>
  <si>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</si>
  <si>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</si>
  <si>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</si>
  <si>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</si>
  <si>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</si>
  <si>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</si>
  <si>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</si>
  <si>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</si>
  <si>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</si>
  <si>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</si>
  <si>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</si>
  <si>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</si>
  <si>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</si>
  <si>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</si>
  <si>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</si>
  <si>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</si>
  <si>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</si>
  <si>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</si>
  <si>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</si>
  <si>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</si>
  <si>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</si>
  <si>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</si>
  <si>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</si>
  <si>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</si>
  <si>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</si>
  <si>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</si>
  <si>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</si>
  <si>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</si>
  <si>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</si>
  <si>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</si>
  <si>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</si>
  <si>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</si>
  <si>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</si>
  <si>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</si>
  <si>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</si>
  <si>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</si>
  <si>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</si>
  <si>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</si>
  <si>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</si>
  <si>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</si>
  <si>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</si>
  <si>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</si>
  <si>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</si>
  <si>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</si>
  <si>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</si>
  <si>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</si>
  <si>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</si>
  <si>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</si>
  <si>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</si>
  <si>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</si>
  <si>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</si>
  <si>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</si>
  <si>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</si>
  <si>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</si>
  <si>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</si>
  <si>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</si>
  <si>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</si>
  <si>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</si>
  <si>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</si>
  <si>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</si>
  <si>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</si>
  <si>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</si>
  <si>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</si>
  <si>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</si>
  <si>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</si>
  <si>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</si>
  <si>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</si>
  <si>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</si>
  <si>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</si>
  <si>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</si>
  <si>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</si>
  <si>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</si>
  <si>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</si>
  <si>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</si>
  <si>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</si>
  <si>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</si>
  <si>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</si>
  <si>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</si>
  <si>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</si>
  <si>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</si>
  <si>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</si>
  <si>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</si>
  <si>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</si>
  <si>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</si>
  <si>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</si>
  <si>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</si>
  <si>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</si>
  <si>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</si>
  <si>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</si>
  <si>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</si>
  <si>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</si>
  <si>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</si>
  <si>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</si>
  <si>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</si>
  <si>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</si>
  <si>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</si>
  <si>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</si>
  <si>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</si>
  <si>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</si>
  <si>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</si>
  <si>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</si>
  <si>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</si>
  <si>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</si>
  <si>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</si>
  <si>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</si>
  <si>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</si>
  <si>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</si>
  <si>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</si>
  <si>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</si>
  <si>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</si>
  <si>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</si>
  <si>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</si>
  <si>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</si>
  <si>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</si>
  <si>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</si>
  <si>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</si>
  <si>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</si>
  <si>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</si>
  <si>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</si>
  <si>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</si>
  <si>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</si>
  <si>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</si>
  <si>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</si>
  <si>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</si>
  <si>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</si>
  <si>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</si>
  <si>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</si>
  <si>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</si>
  <si>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</si>
  <si>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</si>
  <si>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</si>
  <si>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</si>
  <si>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</si>
  <si>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</si>
  <si>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</si>
  <si>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</si>
  <si>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</si>
  <si>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</si>
  <si>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</si>
  <si>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</si>
  <si>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</si>
  <si>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</si>
  <si>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</si>
  <si>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</si>
  <si>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</si>
  <si>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</si>
  <si>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</si>
  <si>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</si>
  <si>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</si>
  <si>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</si>
  <si>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</si>
  <si>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</si>
  <si>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</si>
  <si>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</si>
  <si>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</si>
  <si>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</si>
  <si>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</si>
  <si>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</si>
  <si>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</si>
  <si>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</si>
  <si>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</si>
  <si>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</si>
  <si>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</si>
  <si>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</si>
  <si>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</si>
  <si>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</si>
  <si>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</si>
  <si>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</si>
  <si>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</si>
  <si>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</si>
  <si>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</si>
  <si>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</si>
  <si>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</si>
  <si>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</si>
  <si>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</si>
  <si>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</si>
  <si>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</si>
  <si>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</si>
  <si>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</si>
  <si>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</si>
  <si>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</si>
  <si>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</si>
  <si>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</si>
  <si>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</si>
  <si>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</si>
  <si>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</si>
  <si>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</si>
  <si>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</si>
  <si>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</si>
  <si>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</si>
  <si>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</si>
  <si>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</si>
  <si>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</si>
  <si>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</si>
  <si>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</si>
  <si>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</si>
  <si>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</si>
  <si>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</si>
  <si>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</si>
  <si>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</si>
  <si>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</si>
  <si>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</si>
  <si>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</si>
  <si>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</si>
  <si>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</si>
  <si>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</si>
  <si>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</si>
  <si>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</si>
  <si>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</si>
  <si>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</si>
  <si>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</si>
  <si>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</si>
  <si>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</si>
  <si>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</si>
  <si>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</si>
  <si>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</si>
  <si>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</si>
  <si>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</si>
  <si>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</si>
  <si>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</si>
  <si>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</si>
  <si>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</si>
  <si>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</si>
  <si>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</si>
  <si>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</si>
  <si>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</si>
  <si>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</si>
  <si>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</si>
  <si>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</si>
  <si>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</si>
  <si>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</si>
  <si>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</si>
  <si>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</si>
  <si>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</si>
  <si>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</si>
  <si>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</si>
  <si>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</si>
  <si>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</si>
  <si>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</si>
  <si>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</si>
  <si>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</si>
  <si>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</si>
  <si>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</si>
  <si>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</si>
  <si>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</si>
  <si>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</si>
  <si>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</si>
  <si>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</si>
  <si>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</si>
  <si>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</si>
  <si>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</si>
  <si>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</si>
  <si>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</si>
  <si>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</si>
  <si>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</si>
  <si>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</si>
  <si>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</si>
  <si>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</si>
  <si>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</si>
  <si>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</si>
  <si>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</si>
  <si>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</si>
  <si>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</si>
  <si>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</si>
  <si>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</si>
  <si>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</si>
  <si>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</si>
  <si>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</si>
  <si>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</si>
  <si>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</si>
  <si>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</si>
  <si>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</si>
  <si>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</si>
  <si>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</si>
  <si>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</si>
  <si>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</si>
  <si>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</si>
  <si>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</si>
  <si>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</si>
  <si>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</si>
  <si>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</si>
  <si>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</si>
  <si>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</si>
  <si>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</si>
  <si>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</si>
  <si>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</si>
  <si>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</si>
  <si>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</si>
  <si>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</si>
  <si>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</si>
  <si>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</si>
  <si>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</si>
  <si>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</si>
  <si>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</si>
  <si>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</si>
  <si>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</si>
  <si>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</si>
  <si>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</si>
  <si>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</si>
  <si>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</si>
  <si>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</si>
  <si>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</si>
  <si>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</si>
  <si>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</si>
  <si>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</si>
  <si>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</si>
  <si>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</si>
  <si>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</si>
  <si>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</si>
  <si>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</si>
  <si>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</si>
  <si>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</si>
  <si>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</si>
  <si>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</si>
  <si>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</si>
  <si>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</si>
  <si>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</si>
  <si>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</si>
  <si>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</si>
  <si>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</si>
  <si>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</si>
  <si>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</si>
  <si>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</si>
  <si>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</si>
  <si>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</si>
  <si>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</si>
  <si>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</si>
  <si>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</si>
  <si>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</si>
  <si>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</si>
  <si>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</si>
  <si>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</si>
  <si>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</si>
  <si>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</si>
  <si>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</si>
  <si>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</si>
  <si>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</si>
  <si>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</si>
  <si>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</si>
  <si>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</si>
  <si>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</si>
  <si>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</si>
  <si>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</si>
  <si>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</si>
  <si>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</si>
  <si>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</si>
  <si>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</si>
  <si>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</si>
  <si>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</si>
  <si>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</si>
  <si>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</si>
  <si>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</si>
  <si>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</si>
  <si>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</si>
  <si>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</si>
  <si>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</si>
  <si>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</si>
  <si>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</si>
  <si>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</si>
  <si>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</si>
  <si>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</si>
  <si>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</si>
  <si>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</si>
  <si>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</si>
  <si>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</si>
  <si>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</si>
  <si>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</si>
  <si>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</si>
  <si>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</si>
  <si>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</si>
  <si>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</si>
  <si>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</si>
  <si>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</si>
  <si>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</si>
  <si>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</si>
  <si>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</si>
  <si>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</si>
  <si>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</si>
  <si>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</si>
  <si>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</si>
  <si>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</si>
  <si>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</si>
  <si>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</si>
  <si>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</si>
  <si>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</si>
  <si>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</si>
  <si>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</si>
  <si>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</si>
  <si>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</si>
  <si>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</si>
  <si>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</si>
  <si>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</si>
  <si>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</si>
  <si>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</si>
  <si>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</si>
  <si>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</si>
  <si>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</si>
  <si>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</si>
  <si>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</si>
  <si>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</si>
  <si>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</si>
  <si>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</si>
  <si>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</si>
  <si>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</si>
  <si>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</si>
  <si>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</si>
  <si>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</si>
  <si>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</si>
  <si>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</si>
  <si>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</si>
  <si>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</si>
  <si>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</si>
  <si>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</si>
  <si>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</si>
  <si>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</si>
  <si>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</si>
  <si>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</si>
  <si>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</si>
  <si>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</si>
  <si>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</si>
  <si>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</si>
  <si>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</si>
  <si>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</si>
  <si>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</si>
  <si>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</si>
  <si>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</si>
  <si>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</si>
  <si>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</si>
  <si>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</si>
  <si>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</si>
  <si>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</si>
  <si>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</si>
  <si>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</si>
  <si>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</si>
  <si>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</si>
  <si>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</si>
  <si>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</si>
  <si>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</si>
  <si>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</si>
  <si>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</si>
  <si>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</si>
  <si>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</si>
  <si>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</si>
  <si>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</si>
  <si>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</si>
  <si>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</si>
  <si>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</si>
  <si>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</si>
  <si>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</si>
  <si>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</si>
  <si>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</si>
  <si>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</si>
  <si>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</si>
  <si>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</si>
  <si>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</si>
  <si>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</si>
  <si>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</si>
  <si>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</si>
  <si>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</si>
  <si>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</si>
  <si>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</si>
  <si>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</si>
  <si>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</si>
  <si>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</si>
  <si>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</si>
  <si>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</si>
  <si>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</si>
  <si>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</si>
  <si>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</si>
  <si>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</si>
  <si>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</si>
  <si>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</si>
  <si>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</si>
  <si>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</si>
  <si>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</si>
  <si>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</si>
  <si>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</si>
  <si>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</si>
  <si>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</si>
  <si>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</si>
  <si>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</si>
  <si>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</si>
  <si>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</si>
  <si>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</si>
  <si>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</si>
  <si>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</si>
  <si>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</si>
  <si>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</si>
  <si>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</si>
  <si>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</si>
  <si>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</si>
  <si>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</si>
  <si>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</si>
  <si>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</si>
  <si>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</si>
  <si>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</si>
  <si>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</si>
  <si>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</si>
  <si>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</si>
  <si>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</si>
  <si>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</si>
  <si>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</si>
  <si>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</si>
  <si>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</si>
  <si>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</si>
  <si>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</si>
  <si>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</si>
  <si>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</si>
  <si>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</si>
  <si>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</si>
  <si>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</si>
  <si>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</si>
  <si>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</si>
  <si>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</si>
  <si>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</si>
  <si>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</si>
  <si>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</si>
  <si>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</si>
  <si>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</si>
  <si>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</si>
  <si>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</si>
  <si>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</si>
  <si>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</si>
  <si>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</si>
  <si>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</si>
  <si>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</si>
  <si>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</si>
  <si>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</si>
  <si>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</si>
  <si>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</si>
  <si>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</si>
  <si>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</si>
  <si>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</si>
  <si>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</si>
  <si>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</si>
  <si>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</si>
  <si>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</si>
  <si>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</si>
  <si>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</si>
  <si>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</si>
  <si>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</si>
  <si>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</si>
  <si>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</si>
  <si>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</si>
  <si>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</si>
  <si>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</si>
  <si>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</si>
  <si>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</si>
  <si>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</si>
  <si>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</si>
  <si>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</si>
  <si>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</si>
  <si>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</si>
  <si>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</si>
  <si>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</si>
  <si>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</si>
  <si>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</si>
  <si>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</si>
  <si>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</si>
  <si>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</si>
  <si>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</si>
  <si>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</si>
  <si>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</si>
  <si>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</si>
  <si>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</si>
  <si>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</si>
  <si>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</si>
  <si>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</si>
  <si>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</si>
  <si>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</si>
  <si>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</si>
  <si>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</si>
  <si>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</si>
  <si>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</si>
  <si>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</si>
  <si>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</si>
  <si>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</si>
  <si>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</si>
  <si>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</si>
  <si>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</si>
  <si>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</si>
  <si>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</si>
  <si>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</si>
  <si>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</si>
  <si>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</si>
  <si>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</si>
  <si>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</si>
  <si>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</si>
  <si>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</si>
  <si>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</si>
  <si>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</si>
  <si>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</si>
  <si>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</si>
  <si>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</si>
  <si>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</si>
  <si>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</si>
  <si>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</si>
  <si>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</si>
  <si>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</si>
  <si>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</si>
  <si>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</si>
  <si>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</si>
  <si>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</si>
  <si>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</si>
  <si>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</si>
  <si>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</si>
  <si>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</si>
  <si>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</si>
  <si>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</si>
  <si>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</si>
  <si>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</si>
  <si>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</si>
  <si>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</si>
  <si>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</si>
  <si>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</si>
  <si>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</si>
  <si>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</si>
  <si>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</si>
  <si>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</si>
  <si>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</si>
  <si>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</si>
  <si>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</si>
  <si>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</si>
  <si>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</si>
  <si>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</si>
  <si>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</si>
  <si>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</si>
  <si>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</si>
  <si>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</si>
  <si>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</si>
  <si>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</si>
  <si>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</si>
  <si>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</si>
  <si>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</si>
  <si>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</si>
  <si>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</si>
  <si>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</si>
  <si>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</si>
  <si>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</si>
  <si>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</si>
  <si>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</si>
  <si>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</si>
  <si>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</si>
  <si>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</si>
  <si>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</si>
  <si>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</si>
  <si>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</si>
  <si>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</si>
  <si>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</si>
  <si>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</si>
  <si>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</si>
  <si>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</si>
  <si>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</si>
  <si>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</si>
  <si>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</si>
  <si>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</si>
  <si>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</si>
  <si>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</si>
  <si>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</si>
  <si>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</si>
  <si>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</si>
  <si>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</si>
  <si>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</si>
  <si>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</si>
  <si>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</si>
  <si>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</si>
  <si>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</si>
  <si>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</si>
  <si>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</si>
  <si>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</si>
  <si>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</si>
  <si>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</si>
  <si>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</si>
  <si>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</si>
  <si>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</si>
  <si>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</si>
  <si>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</si>
  <si>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</si>
  <si>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</si>
  <si>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</si>
  <si>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</si>
  <si>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</si>
  <si>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</si>
  <si>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</si>
  <si>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</si>
  <si>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</si>
  <si>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</si>
  <si>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</si>
  <si>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</si>
  <si>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</si>
  <si>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</si>
  <si>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</si>
  <si>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</si>
  <si>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</si>
  <si>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</si>
  <si>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</si>
  <si>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</si>
  <si>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</si>
  <si>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</si>
  <si>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</si>
  <si>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</si>
  <si>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</si>
  <si>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</si>
  <si>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</si>
  <si>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</si>
  <si>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</si>
  <si>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</si>
  <si>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</si>
  <si>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</si>
  <si>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</si>
  <si>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</si>
  <si>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</si>
  <si>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</si>
  <si>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</si>
  <si>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</si>
  <si>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</si>
  <si>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</si>
  <si>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</si>
  <si>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</si>
  <si>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</si>
  <si>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</si>
  <si>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</si>
  <si>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</si>
  <si>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</si>
  <si>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</si>
  <si>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</si>
  <si>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</si>
  <si>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</si>
  <si>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</si>
  <si>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</si>
  <si>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</si>
  <si>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</si>
  <si>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</si>
  <si>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</si>
  <si>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</si>
  <si>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</si>
  <si>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</si>
  <si>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</si>
  <si>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</si>
  <si>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</si>
  <si>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</si>
  <si>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</si>
  <si>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</si>
  <si>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</si>
  <si>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</si>
  <si>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</si>
  <si>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</si>
  <si>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</si>
  <si>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</si>
  <si>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</si>
  <si>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</si>
  <si>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</si>
  <si>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</si>
  <si>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</si>
  <si>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</si>
  <si>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</si>
  <si>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</si>
  <si>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</si>
  <si>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</si>
  <si>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</si>
  <si>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</si>
  <si>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</si>
  <si>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</si>
  <si>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</si>
  <si>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</si>
  <si>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</si>
  <si>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</si>
  <si>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</si>
  <si>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</si>
  <si>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</si>
  <si>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</si>
  <si>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</si>
  <si>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</si>
  <si>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</si>
  <si>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</si>
  <si>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</si>
  <si>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</si>
  <si>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</si>
  <si>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</si>
  <si>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</si>
  <si>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</si>
  <si>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</si>
  <si>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</si>
  <si>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</si>
  <si>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</si>
  <si>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</si>
  <si>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</si>
  <si>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</si>
  <si>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</si>
  <si>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</si>
  <si>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</si>
  <si>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</si>
  <si>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</si>
  <si>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</si>
  <si>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</si>
  <si>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</si>
  <si>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</si>
  <si>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</si>
  <si>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</si>
  <si>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</si>
  <si>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</si>
  <si>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</si>
  <si>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</si>
  <si>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</si>
  <si>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</si>
  <si>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</si>
  <si>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</si>
  <si>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</si>
  <si>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</si>
  <si>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</si>
  <si>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</si>
  <si>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</si>
  <si>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</si>
  <si>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</si>
  <si>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</si>
  <si>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</si>
  <si>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</si>
  <si>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</si>
  <si>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</si>
  <si>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</si>
  <si>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</si>
  <si>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</si>
  <si>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</si>
  <si>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</si>
  <si>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</si>
  <si>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</si>
  <si>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</si>
  <si>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</si>
  <si>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</si>
  <si>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</si>
  <si>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</si>
  <si>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</si>
  <si>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</si>
  <si>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</si>
  <si>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</si>
  <si>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</si>
  <si>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</si>
  <si>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</si>
  <si>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</si>
  <si>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</si>
  <si>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</si>
  <si>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</si>
  <si>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</si>
  <si>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</si>
  <si>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</si>
  <si>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</si>
  <si>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</si>
  <si>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</si>
  <si>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</si>
  <si>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</si>
  <si>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</si>
  <si>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</si>
  <si>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</si>
  <si>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</si>
  <si>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</si>
  <si>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</si>
  <si>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</si>
  <si>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</si>
  <si>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</si>
  <si>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</si>
  <si>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</si>
  <si>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</si>
  <si>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</si>
  <si>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</si>
  <si>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</si>
  <si>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</si>
  <si>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</si>
  <si>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</si>
  <si>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</si>
  <si>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</si>
  <si>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</si>
  <si>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</si>
  <si>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</si>
  <si>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</si>
  <si>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</si>
  <si>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</si>
  <si>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</si>
  <si>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</si>
  <si>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</si>
  <si>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</si>
  <si>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</si>
  <si>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</si>
  <si>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</si>
  <si>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</si>
  <si>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</si>
  <si>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</si>
  <si>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</si>
  <si>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</si>
  <si>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</si>
  <si>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</si>
  <si>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</si>
  <si>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</si>
  <si>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</si>
  <si>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</si>
  <si>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</si>
  <si>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</si>
  <si>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</si>
  <si>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</si>
  <si>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</si>
  <si>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</si>
  <si>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</si>
  <si>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</si>
  <si>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</si>
  <si>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</si>
  <si>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</si>
  <si>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</si>
  <si>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</si>
  <si>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</si>
  <si>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</si>
  <si>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</si>
  <si>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</si>
  <si>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</si>
  <si>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</si>
  <si>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</si>
  <si>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</si>
  <si>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</si>
  <si>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</si>
  <si>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</si>
  <si>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</si>
  <si>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</si>
  <si>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</si>
  <si>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</si>
  <si>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</si>
  <si>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</si>
  <si>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</si>
  <si>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</si>
  <si>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</si>
  <si>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</si>
  <si>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</si>
  <si>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</si>
  <si>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</si>
  <si>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</si>
  <si>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</si>
  <si>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</si>
  <si>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</si>
  <si>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</si>
  <si>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</si>
  <si>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</si>
  <si>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</si>
  <si>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</si>
  <si>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</si>
  <si>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</si>
  <si>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</si>
  <si>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</si>
  <si>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</si>
  <si>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</si>
  <si>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</si>
  <si>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</si>
  <si>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</si>
  <si>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</si>
  <si>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</si>
  <si>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</si>
  <si>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</si>
  <si>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</si>
  <si>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</si>
  <si>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</si>
  <si>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</si>
  <si>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</si>
  <si>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</si>
  <si>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</si>
  <si>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</si>
  <si>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</si>
  <si>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</si>
  <si>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</si>
  <si>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</si>
  <si>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</si>
  <si>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</si>
  <si>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</si>
  <si>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</si>
  <si>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</si>
  <si>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</si>
  <si>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</si>
  <si>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</si>
  <si>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</si>
  <si>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</si>
  <si>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</si>
  <si>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</si>
  <si>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</si>
  <si>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</si>
  <si>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</si>
  <si>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</si>
  <si>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</si>
  <si>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</si>
  <si>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</si>
  <si>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</si>
  <si>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</si>
  <si>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</si>
  <si>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</si>
  <si>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</si>
  <si>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</si>
  <si>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</si>
  <si>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</si>
  <si>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</si>
  <si>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</si>
  <si>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</si>
  <si>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</si>
  <si>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</si>
  <si>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</si>
  <si>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</si>
  <si>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</si>
  <si>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</si>
  <si>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</si>
  <si>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</si>
  <si>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</si>
  <si>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</si>
  <si>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</si>
  <si>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</si>
  <si>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</si>
  <si>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</si>
  <si>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</si>
  <si>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</si>
  <si>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</si>
  <si>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</si>
  <si>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PCM-20251210-00003133</t>
  </si>
  <si>
    <t xml:space="preserve">Major </t>
  </si>
  <si>
    <t>ETA 120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</si>
  <si>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</si>
  <si>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</si>
  <si>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</si>
  <si>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</si>
  <si>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</si>
  <si>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</si>
  <si>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</si>
  <si>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</si>
  <si>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</si>
  <si>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</si>
  <si>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PCM-20251210-00003111</t>
  </si>
  <si>
    <t xml:space="preserve">ETA 60min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</si>
  <si>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</si>
  <si>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</si>
  <si>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</si>
  <si>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</si>
  <si>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</si>
  <si>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After TE team checking sceco off at site and EM team dispatched / ETA 60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</si>
  <si>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</si>
  <si>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</si>
  <si>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</si>
  <si>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</si>
  <si>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</si>
  <si>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</si>
  <si>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</si>
  <si>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</si>
  <si>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</si>
  <si>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</si>
  <si>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</si>
  <si>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PCM-20251210-00003126</t>
  </si>
  <si>
    <t>Site under Night Access Issue , Team will check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</si>
</sst>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2" totalsRowShown="0" headerRowDxfId="97" dataDxfId="96" headerRowBorderDxfId="94" tableBorderDxfId="95" totalsRowBorderDxfId="93">
  <autoFilter ref="A1:L1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5" totalsRowShown="0" headerRowDxfId="80" dataDxfId="79" headerRowBorderDxfId="77" tableBorderDxfId="78" totalsRowBorderDxfId="76">
  <autoFilter ref="A1:L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2" totalsRowShown="0" headerRowDxfId="13" tableBorderDxfId="12">
  <autoFilter ref="A1:L3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2"/>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338.90608379629703</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13320</v>
      </c>
      <c r="E3" s="122" t="s">
        <v>39109</v>
      </c>
      <c r="F3" s="121">
        <v>46001.845312500001</v>
      </c>
      <c r="G3" s="120">
        <f ca="1">IFERROR(NOW()-F3,"-")</f>
        <v>9.1972222217009403E-3</v>
      </c>
      <c r="H3" s="121">
        <v>46001.838368055556</v>
      </c>
      <c r="I3" s="123" t="str">
        <f>IFERROR(VLOOKUP(D3,DB!A:F,6,0),"")</f>
        <v>Generator-DG</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46001.854509722223</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46001.854509722223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46001.854509722223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46001.854509722223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46001.854509722223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46001.854509722223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46001.854509722223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46001.854509722223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46001.854509722223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46001.854509722223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46001.854509722223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46001.854509722223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46001.854509722223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46001.854509722223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46001.854509722223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46001.854509722223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46001.854509722223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46001.854509722223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46001.854509722223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46001.854509722223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46001.854509722223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46001.854509722223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46001.854509722223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46001.854509722223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46001.854509722223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46001.854509722223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46001.854509722223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46001.854509722223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46001.854509722223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46001.854509722223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46001.854509722223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46001.854509722223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46001.854509722223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46001.854509722223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46001.854509722223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46001.854509722223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46001.854509722223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46001.854509722223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46001.854509722223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46001.854509722223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46001.854509722223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46001.854509722223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46001.854509722223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46001.854509722223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46001.854509722223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46001.854509722223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46001.854509722223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46001.854509722223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46001.854509722223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46001.854509722223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46001.854509722223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46001.854509722223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46001.854509722223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46001.854509722223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46001.854509722223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46001.854509722223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46001.854509722223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46001.854509722223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46001.854509722223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46001.854509722223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46001.854509722223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46001.854509722223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46001.854509722223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46001.854509722223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46001.854509722223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46001.854509722223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46001.854509722223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46001.854509722223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46001.854509722223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46001.854509722223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46001.854509722223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46001.854509722223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46001.854509722223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46001.854509722223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46001.854509722223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46001.854509722223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46001.854509722223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46001.854509722223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46001.854509722223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46001.854509722223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46001.854509722223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46001.854509722223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46001.854509722223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46001.854509722223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46001.854509722223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46001.854509722223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46001.854509722223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46001.854509722223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46001.854509722223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46001.854509722223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46001.854509722223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46001.854509722223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46001.854509722223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46001.854509722223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46001.854509722223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46001.854509722223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46001.854509722223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46001.854509722223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46001.854509722223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46001.854509722223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46001.854509722223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46001.854509722223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46001.854509722223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46001.854509722223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46001.854509722223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46001.854509722223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46001.854509722223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46001.854509722223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46001.854509722223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46001.854509722223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46001.854509722223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46001.854509722223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46001.854509722223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46001.854509722223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46001.854509722223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46001.854509722223</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46001.854509722223</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46001.854509722223</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46001.854509722223</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46001.854509722223</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46001.854509722223</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46001.854509722223</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46001.854509722223</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46001.854509722223</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46001.854509722223</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46001.854509722223</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46001.854509722223</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46001.854509722223</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46001.854509722223</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46001.854509722223</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46001.854509722223</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46001.854509722223</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46001.854509722223</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46001.854509722223</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46001.854509722223</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46001.854509722223</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46001.854509722223</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46001.854509722223</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46001.854509722223</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46001.854509722223</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46001.854509722223</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46001.854509722223</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46001.854509722223</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46001.854509722223</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46001.854509722223</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46001.854509722223</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46001.854509722223</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46001.854509722223</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46001.854509722223</v>
      </c>
      <c r="H152" s="121"/>
      <c r="I152" s="123" t="str">
        <f>IFERROR(VLOOKUP(D152,DB!A:F,6,0),"")</f>
        <v/>
      </c>
      <c r="J152" s="123" t="str">
        <f>IFERROR(VLOOKUP(D152,DB!A:G,7,0),"")</f>
        <v/>
      </c>
      <c r="K152" s="119"/>
      <c r="L152" s="118" t="str">
        <f>IFERROR(VLOOKUP(D152,DB!A:I,9,0),"")</f>
        <v/>
      </c>
    </row>
  </sheetData>
  <customSheetViews>
    <customSheetView guid="{F6042A99-DD27-4453-835D-0834D95730CC}" filter="1" showAutoFilter="1">
      <pageMargins left="0" right="0" top="0" bottom="0" header="0" footer="0"/>
      <autoFilter ref="B1:M1" xr:uid="{3BC3B843-D901-435B-A291-CC9D039A18AF}"/>
    </customSheetView>
  </customSheetViews>
  <dataValidations count="2">
    <dataValidation allowBlank="1" showInputMessage="1" showErrorMessage="1" sqref="E1" xr:uid="{5DBA255D-CDD9-49FB-AD3C-AF70AB4EE696}"/>
    <dataValidation type="list" allowBlank="1" showInputMessage="1" showErrorMessage="1" sqref="E2:E1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5"/>
  <sheetViews>
    <sheetView tabSelected="1" workbookViewId="0">
      <selection activeCell="K7" sqref="K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176.85467175926169</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17.467090740741696</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4.4991277777808136</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5</v>
      </c>
      <c r="D6" s="18" t="s">
        <v>25463</v>
      </c>
      <c r="E6" s="81" t="s">
        <v>39112</v>
      </c>
      <c r="F6" s="157">
        <v>46001.834872685184</v>
      </c>
      <c r="G6" s="98">
        <f ca="1">IFERROR(NOW()-F6,"-")</f>
        <v>1.9637037039501593E-2</v>
      </c>
      <c r="H6" s="97">
        <v>46001.825821759259</v>
      </c>
      <c r="I6" s="18" t="str">
        <f>IFERROR(VLOOKUP(D6,DB!A:F,6,0),"")</f>
        <v>SCECO</v>
      </c>
      <c r="J6" s="18" t="str">
        <f>IFERROR(VLOOKUP(D6,DB!A:G,7,0),"")</f>
        <v>Vandalized</v>
      </c>
      <c r="K6" s="19" t="s">
        <v>39122</v>
      </c>
      <c r="L6" s="18" t="str">
        <f>IFERROR(VLOOKUP(D6,DB!A:I,9,0),"")</f>
        <v>Latis</v>
      </c>
    </row>
    <row r="7" spans="1:12" ht="31.5" customHeight="1">
      <c r="A7" s="96"/>
      <c r="B7" s="18" t="str">
        <f>IFERROR(VLOOKUP(D7,DB!A:K,11,0),"")</f>
        <v/>
      </c>
      <c r="C7" s="18"/>
      <c r="D7" s="18"/>
      <c r="E7" s="81"/>
      <c r="F7" s="97"/>
      <c r="G7" s="98">
        <f ca="1">IFERROR(NOW()-F7,"-")</f>
        <v>46001.854509722223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46001.854509722223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46001.854509722223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46001.854509722223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46001.854509722223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46001.854509722223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46001.854509722223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46001.854509722223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46001.854509722223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46001.854509722223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46001.854509722223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46001.854509722223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46001.854509722223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46001.854509722223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46001.854509722223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46001.854509722223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46001.854509722223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46001.854509722223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46001.854509722223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46001.854509722223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46001.854509722223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46001.854509722223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46001.854509722223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46001.854509722223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46001.854509722223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46001.854509722223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46001.854509722223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46001.854509722223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46001.854509722223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46001.854509722223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46001.854509722223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46001.854509722223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46001.854509722223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46001.854509722223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46001.854509722223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46001.854509722223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46001.854509722223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46001.854509722223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46001.854509722223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46001.854509722223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46001.854509722223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46001.854509722223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46001.854509722223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46001.854509722223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46001.854509722223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46001.854509722223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46001.854509722223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46001.854509722223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46001.854509722223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46001.854509722223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46001.854509722223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46001.854509722223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46001.854509722223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46001.854509722223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46001.854509722223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46001.854509722223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46001.854509722223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46001.854509722223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46001.854509722223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46001.854509722223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46001.854509722223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46001.854509722223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46001.854509722223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46001.854509722223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46001.854509722223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46001.854509722223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46001.854509722223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46001.854509722223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46001.854509722223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46001.854509722223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46001.854509722223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46001.854509722223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46001.854509722223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46001.854509722223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46001.854509722223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46001.854509722223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46001.854509722223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46001.854509722223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46001.854509722223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46001.854509722223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46001.854509722223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46001.854509722223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46001.854509722223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46001.854509722223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46001.854509722223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46001.854509722223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46001.854509722223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46001.854509722223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46001.854509722223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46001.854509722223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46001.854509722223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46001.854509722223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46001.854509722223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46001.854509722223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46001.854509722223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46001.854509722223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46001.854509722223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46001.854509722223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46001.854509722223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46001.854509722223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46001.854509722223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46001.854509722223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46001.854509722223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46001.854509722223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46001.854509722223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46001.854509722223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46001.854509722223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46001.854509722223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46001.854509722223</v>
      </c>
      <c r="H115" s="97"/>
      <c r="I115" s="18" t="str">
        <f>IFERROR(VLOOKUP(D115,DB!A:F,6,0),"")</f>
        <v/>
      </c>
      <c r="J115" s="18" t="str">
        <f>IFERROR(VLOOKUP(D115,DB!A:G,7,0),"")</f>
        <v/>
      </c>
      <c r="K115" s="19"/>
      <c r="L115" s="18" t="str">
        <f>IFERROR(VLOOKUP(D115,DB!A:I,9,0),"")</f>
        <v/>
      </c>
    </row>
    <row r="116" spans="1:12" ht="31.5" customHeight="1">
      <c r="A116" s="144"/>
      <c r="B116" s="145" t="str">
        <f>IFERROR(VLOOKUP(D116,DB!A:K,11,0),"")</f>
        <v/>
      </c>
      <c r="C116" s="145"/>
      <c r="D116" s="145"/>
      <c r="E116" s="145"/>
      <c r="F116" s="146"/>
      <c r="G116" s="147">
        <f ca="1">IFERROR(NOW()-F116,"-")</f>
        <v>46001.854509722223</v>
      </c>
      <c r="H116" s="146"/>
      <c r="I116" s="145" t="str">
        <f>IFERROR(VLOOKUP(D116,DB!A:F,6,0),"")</f>
        <v/>
      </c>
      <c r="J116" s="145" t="str">
        <f>IFERROR(VLOOKUP(D116,DB!A:G,7,0),"")</f>
        <v/>
      </c>
      <c r="K116" s="148"/>
      <c r="L116" s="145" t="str">
        <f>IFERROR(VLOOKUP(D116,DB!A:I,9,0),"")</f>
        <v/>
      </c>
    </row>
    <row r="117" spans="1:12" ht="31.5" customHeight="1">
      <c r="A117" s="96"/>
      <c r="B117" s="18" t="str">
        <f>IFERROR(VLOOKUP(D117,DB!A:K,11,0),"")</f>
        <v/>
      </c>
      <c r="C117" s="18"/>
      <c r="D117" s="18"/>
      <c r="E117" s="18"/>
      <c r="F117" s="97"/>
      <c r="G117" s="98">
        <f ca="1">IFERROR(NOW()-F117,"-")</f>
        <v>46001.854509722223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46001.854509722223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46001.854509722223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46001.854509722223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46001.854509722223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46001.854509722223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46001.854509722223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46001.854509722223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46001.854509722223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46001.854509722223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46001.854509722223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46001.854509722223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46001.854509722223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46001.854509722223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46001.854509722223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46001.854509722223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46001.854509722223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46001.854509722223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46001.854509722223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46001.854509722223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46001.854509722223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46001.854509722223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46001.854509722223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46001.854509722223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46001.854509722223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46001.854509722223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46001.854509722223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46001.854509722223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46001.854509722223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46001.854509722223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46001.854509722223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46001.854509722223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46001.854509722223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46001.854509722223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46001.854509722223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46001.854509722223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46001.854509722223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46001.854509722223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46001.854509722223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46001.854509722223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46001.854509722223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46001.854509722223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46001.854509722223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46001.854509722223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46001.854509722223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46001.854509722223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46001.854509722223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46001.854509722223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46001.854509722223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46001.854509722223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46001.854509722223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46001.854509722223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46001.854509722223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46001.854509722223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46001.854509722223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46001.854509722223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46001.854509722223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46001.854509722223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46001.854509722223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46001.854509722223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46001.854509722223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46001.854509722223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46001.854509722223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46001.854509722223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46001.854509722223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46001.854509722223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46001.854509722223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46001.854509722223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46001.854509722223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46001.854509722223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46001.854509722223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46001.854509722223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46001.854509722223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46001.854509722223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46001.854509722223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46001.854509722223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46001.854509722223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46001.854509722223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46001.854509722223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46001.854509722223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46001.854509722223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46001.854509722223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46001.854509722223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46001.854509722223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46001.854509722223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46001.854509722223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46001.854509722223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46001.854509722223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46001.854509722223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46001.854509722223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46001.854509722223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46001.854509722223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46001.854509722223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46001.854509722223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46001.854509722223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46001.854509722223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46001.854509722223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46001.854509722223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46001.854509722223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46001.854509722223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46001.854509722223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46001.854509722223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46001.854509722223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46001.854509722223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46001.854509722223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46001.854509722223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46001.854509722223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46001.854509722223</v>
      </c>
      <c r="H224" s="97"/>
      <c r="I224" s="18" t="str">
        <f>IFERROR(VLOOKUP(D224,DB!A:F,6,0),"")</f>
        <v/>
      </c>
      <c r="J224" s="18" t="str">
        <f>IFERROR(VLOOKUP(D224,DB!A:G,7,0),"")</f>
        <v/>
      </c>
      <c r="K224" s="19"/>
      <c r="L224" s="18" t="str">
        <f>IFERROR(VLOOKUP(D224,DB!A:I,9,0),"")</f>
        <v/>
      </c>
    </row>
    <row r="225" spans="1:12" ht="31.5" customHeight="1">
      <c r="A225" s="144"/>
      <c r="B225" s="145" t="str">
        <f>IFERROR(VLOOKUP(D225,DB!A:K,11,0),"")</f>
        <v/>
      </c>
      <c r="C225" s="145"/>
      <c r="D225" s="145"/>
      <c r="E225" s="145"/>
      <c r="F225" s="146"/>
      <c r="G225" s="147">
        <f ca="1">IFERROR(NOW()-F225,"-")</f>
        <v>46001.854509722223</v>
      </c>
      <c r="H225" s="146"/>
      <c r="I225" s="145" t="str">
        <f>IFERROR(VLOOKUP(D225,DB!A:F,6,0),"")</f>
        <v/>
      </c>
      <c r="J225" s="145" t="str">
        <f>IFERROR(VLOOKUP(D225,DB!A:G,7,0),"")</f>
        <v/>
      </c>
      <c r="K225" s="148"/>
      <c r="L225" s="145" t="str">
        <f>IFERROR(VLOOKUP(D225,DB!A:I,9,0),"")</f>
        <v/>
      </c>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46001.854509722223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46001.854509722223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46001.854509722223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46001.854509722223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46001.854509722223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46001.854509722223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46001.854509722223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46001.854509722223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46001.854509722223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46001.854509722223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46001.854509722223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46001.854509722223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46001.854509722223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46001.854509722223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46001.854509722223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46001.854509722223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46001.854509722223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46001.854509722223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46001.854509722223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46001.854509722223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46001.854509722223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46001.854509722223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46001.854509722223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46001.854509722223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46001.854509722223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46001.854509722223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46001.854509722223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46001.854509722223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46001.854509722223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46001.854509722223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46001.854509722223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46001.854509722223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46001.854509722223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46001.854509722223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46001.854509722223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46001.854509722223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46001.854509722223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46001.854509722223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46001.854509722223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46001.854509722223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46001.854509722223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46001.854509722223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46001.854509722223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46001.854509722223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46001.854509722223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46001.854509722223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46001.854509722223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46001.854509722223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46001.854509722223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46001.854509722223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46001.854509722223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46001.854509722223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46001.854509722223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46001.854509722223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46001.854509722223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46001.854509722223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46001.854509722223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46001.854509722223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46001.854509722223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46001.854509722223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46001.854509722223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46001.854509722223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46001.854509722223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46001.854509722223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46001.854509722223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46001.854509722223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46001.854509722223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46001.854509722223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46001.854509722223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46001.854509722223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46001.854509722223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46001.854509722223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46001.854509722223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46001.854509722223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46001.854509722223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46001.854509722223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46001.854509722223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46001.854509722223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46001.854509722223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46001.854509722223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46001.854509722223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46001.854509722223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46001.854509722223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46001.854509722223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46001.854509722223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46001.854509722223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46001.854509722223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46001.854509722223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46001.854509722223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46001.854509722223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46001.854509722223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46001.854509722223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46001.854509722223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46001.854509722223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46001.854509722223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46001.854509722223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46001.854509722223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46001.854509722223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46001.854509722223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46001.854509722223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46001.854509722223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46001.854509722223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46001.854509722223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46001.854509722223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46001.854509722223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46001.854509722223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46001.854509722223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46001.854509722223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46001.854509722223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46001.854509722223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46001.854509722223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46001.854509722223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46001.854509722223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46001.854509722223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46001.854509722223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46001.854509722223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46001.854509722223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46001.854509722223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46001.854509722223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46001.854509722223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46001.854509722223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46001.854509722223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46001.854509722223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46001.854509722223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46001.854509722223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46001.854509722223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46001.854509722223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46001.854509722223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46001.854509722223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46001.854509722223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46001.854509722223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46001.854509722223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46001.854509722223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46001.854509722223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46001.854509722223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46001.854509722223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46001.854509722223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46001.854509722223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46001.854509722223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46001.854509722223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46001.854509722223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46001.854509722223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46001.854509722223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46001.854509722223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46001.854509722223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46001.854509722223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46001.854509722223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46001.854509722223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46001.854509722223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46001.854509722223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46001.854509722223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46001.854509722223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46001.854509722223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46001.854509722223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46001.854509722223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46001.854509722223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46001.854509722223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46001.854509722223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46001.854509722223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46001.854509722223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46001.854509722223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46001.854509722223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46001.854509722223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46001.854509722223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46001.854509722223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46001.854509722223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46001.854509722223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46001.854509722223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46001.854509722223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46001.854509722223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46001.854509722223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46001.854509722223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46001.854509722223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46001.854509722223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46001.854509722223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46001.854509722223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46001.854509722223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46001.854509722223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46001.854509722223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46001.854509722223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46001.854509722223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46001.854509722223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46001.854509722223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46001.854509722223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46001.854509722223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46001.854509722223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46001.854509722223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46001.854509722223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46001.854509722223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46001.854509722223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46001.854509722223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46001.854509722223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46001.854509722223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46001.854509722223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46001.854509722223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46001.854509722223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46001.854509722223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46001.854509722223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46001.854509722223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46001.854509722223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46001.854509722223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46001.854509722223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46001.854509722223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46001.854509722223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46001.854509722223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46001.854509722223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46001.854509722223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46001.854509722223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46001.854509722223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46001.854509722223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46001.854509722223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46001.854509722223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46001.854509722223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46001.854509722223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46001.854509722223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46001.854509722223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46001.854509722223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46001.854509722223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46001.854509722223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46001.854509722223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46001.854509722223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46001.854509722223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46001.854509722223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46001.854509722223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46001.854509722223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46001.854509722223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46001.854509722223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46001.854509722223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46001.854509722223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46001.854509722223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46001.854509722223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46001.854509722223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46001.854509722223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46001.854509722223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46001.854509722223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46001.854509722223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46001.854509722223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46001.854509722223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46001.854509722223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46001.854509722223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46001.854509722223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46001.854509722223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46001.854509722223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46001.854509722223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46001.854509722223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46001.854509722223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46001.854509722223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46001.854509722223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46001.854509722223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46001.854509722223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46001.854509722223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46001.854509722223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46001.854509722223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46001.854509722223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46001.854509722223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46001.854509722223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46001.854509722223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46001.854509722223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46001.854509722223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46001.854509722223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46001.854509722223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46001.854509722223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46001.854509722223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46001.854509722223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46001.854509722223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46001.854509722223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46001.854509722223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46001.854509722223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46001.854509722223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46001.854509722223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46001.854509722223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46001.854509722223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46001.854509722223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46001.854509722223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46001.854509722223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46001.854509722223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46001.854509722223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46001.854509722223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46001.854509722223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46001.854509722223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46001.854509722223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46001.854509722223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46001.854509722223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46001.854509722223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46001.854509722223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46001.854509722223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46001.854509722223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46001.854509722223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46001.854509722223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46001.854509722223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46001.854509722223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46001.854509722223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46001.854509722223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46001.854509722223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46001.854509722223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46001.854509722223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46001.854509722223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46001.854509722223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46001.854509722223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46001.854509722223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46001.854509722223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46001.854509722223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46001.854509722223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46001.854509722223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46001.854509722223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46001.854509722223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46001.854509722223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46001.854509722223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46001.854509722223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46001.854509722223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46001.854509722223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46001.854509722223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46001.854509722223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46001.854509722223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46001.854509722223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46001.854509722223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46001.854509722223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46001.854509722223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46001.854509722223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46001.854509722223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46001.854509722223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46001.854509722223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46001.854509722223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46001.854509722223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46001.854509722223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46001.854509722223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46001.854509722223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46001.854509722223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46001.854509722223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46001.854509722223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46001.854509722223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46001.854509722223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46001.854509722223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46001.854509722223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46001.854509722223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46001.854509722223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46001.854509722223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46001.854509722223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46001.854509722223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46001.854509722223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46001.854509722223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46001.854509722223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46001.854509722223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46001.854509722223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46001.854509722223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46001.854509722223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46001.854509722223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46001.854509722223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46001.854509722223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46001.854509722223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46001.854509722223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46001.854509722223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46001.854509722223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46001.854509722223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46001.854509722223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46001.854509722223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46001.854509722223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46001.854509722223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46001.854509722223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46001.854509722223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46001.854509722223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46001.854509722223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46001.854509722223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46001.854509722223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46001.854509722223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46001.854509722223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46001.854509722223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46001.854509722223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46001.854509722223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46001.854509722223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46001.854509722223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46001.854509722223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46001.854509722223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46001.854509722223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46001.854509722223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46001.854509722223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46001.854509722223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46001.854509722223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46001.854509722223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46001.854509722223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46001.854509722223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46001.854509722223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46001.854509722223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46001.854509722223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46001.854509722223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46001.854509722223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46001.854509722223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46001.854509722223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46001.854509722223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46001.854509722223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46001.854509722223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46001.854509722223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46001.854509722223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46001.854509722223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46001.854509722223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46001.854509722223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46001.854509722223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46001.854509722223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46001.854509722223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46001.854509722223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46001.854509722223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46001.854509722223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46001.854509722223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46001.854509722223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46001.854509722223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46001.854509722223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46001.854509722223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46001.854509722223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46001.854509722223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46001.854509722223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46001.854509722223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46001.854509722223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46001.854509722223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46001.854509722223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46001.854509722223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46001.854509722223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46001.854509722223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46001.854509722223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46001.854509722223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46001.854509722223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46001.854509722223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46001.854509722223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46001.854509722223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46001.854509722223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46001.854509722223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46001.854509722223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46001.854509722223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46001.854509722223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46001.854509722223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46001.854509722223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46001.854509722223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46001.854509722223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46001.854509722223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46001.854509722223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46001.854509722223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46001.854509722223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46001.854509722223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46001.854509722223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46001.854509722223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46001.854509722223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46001.854509722223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46001.854509722223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46001.854509722223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46001.854509722223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46001.854509722223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46001.854509722223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46001.854509722223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46001.854509722223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46001.854509722223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46001.854509722223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46001.854509722223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46001.854509722223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46001.854509722223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46001.854509722223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46001.854509722223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46001.854509722223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46001.854509722223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46001.854509722223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46001.854509722223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46001.854509722223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46001.854509722223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46001.854509722223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46001.854509722223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46001.854509722223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46001.854509722223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46001.854509722223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46001.854509722223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46001.854509722223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46001.854509722223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46001.854509722223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46001.854509722223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46001.854509722223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46001.854509722223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46001.854509722223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46001.854509722223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46001.854509722223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46001.854509722223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46001.854509722223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46001.854509722223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46001.854509722223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46001.854509722223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46001.854509722223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46001.854509722223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46001.854509722223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46001.854509722223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46001.854509722223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46001.854509722223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46001.854509722223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46001.854509722223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46001.854509722223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46001.854509722223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46001.854509722223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46001.854509722223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46001.854509722223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46001.854509722223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46001.854509722223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46001.854509722223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46001.854509722223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46001.854509722223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46001.854509722223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46001.854509722223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46001.854509722223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46001.854509722223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46001.854509722223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46001.854509722223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46001.854509722223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46001.854509722223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46001.854509722223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46001.854509722223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46001.854509722223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46001.854509722223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46001.854509722223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46001.854509722223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46001.854509722223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46001.854509722223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46001.854509722223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46001.854509722223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46001.854509722223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46001.854509722223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46001.854509722223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46001.854509722223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46001.854509722223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46001.854509722223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46001.854509722223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46001.854509722223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46001.854509722223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46001.854509722223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46001.854509722223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46001.854509722223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46001.854509722223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46001.854509722223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46001.854509722223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46001.854509722223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46001.854509722223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46001.854509722223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46001.854509722223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46001.854509722223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46001.854509722223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46001.854509722223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46001.854509722223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46001.854509722223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46001.854509722223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46001.854509722223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46001.854509722223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46001.854509722223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46001.854509722223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46001.854509722223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46001.854509722223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46001.854509722223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46001.854509722223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46001.854509722223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46001.854509722223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46001.854509722223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46001.854509722223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46001.854509722223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46001.854509722223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46001.854509722223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46001.854509722223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46001.854509722223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46001.854509722223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46001.854509722223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46001.854509722223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46001.854509722223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46001.854509722223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46001.854509722223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46001.854509722223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46001.854509722223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46001.854509722223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46001.854509722223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46001.854509722223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46001.854509722223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46001.854509722223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46001.854509722223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46001.854509722223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46001.854509722223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46001.854509722223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46001.854509722223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46001.854509722223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46001.854509722223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46001.854509722223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46001.854509722223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46001.854509722223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46001.854509722223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46001.854509722223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46001.854509722223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46001.854509722223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46001.854509722223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46001.854509722223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46001.854509722223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46001.854509722223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46001.854509722223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46001.854509722223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46001.854509722223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46001.854509722223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46001.854509722223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46001.854509722223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46001.854509722223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46001.854509722223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46001.854509722223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46001.854509722223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46001.854509722223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46001.854509722223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46001.854509722223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46001.854509722223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46001.854509722223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46001.854509722223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46001.854509722223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46001.854509722223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46001.854509722223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46001.854509722223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46001.854509722223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46001.854509722223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46001.854509722223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46001.854509722223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46001.854509722223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46001.854509722223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46001.854509722223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46001.854509722223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46001.854509722223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46001.854509722223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46001.854509722223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46001.854509722223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46001.854509722223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46001.854509722223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46001.854509722223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46001.854509722223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46001.854509722223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46001.854509722223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46001.854509722223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46001.854509722223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46001.854509722223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46001.854509722223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46001.854509722223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46001.854509722223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46001.854509722223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46001.854509722223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46001.854509722223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46001.854509722223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46001.854509722223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46001.854509722223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46001.854509722223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46001.854509722223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46001.854509722223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46001.854509722223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46001.854509722223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46001.854509722223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46001.854509722223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46001.854509722223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46001.854509722223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46001.854509722223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46001.854509722223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46001.854509722223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46001.854509722223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46001.854509722223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46001.854509722223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46001.854509722223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46001.854509722223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46001.854509722223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46001.854509722223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46001.854509722223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46001.854509722223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46001.854509722223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46001.854509722223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46001.854509722223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46001.854509722223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46001.854509722223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46001.854509722223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46001.854509722223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46001.854509722223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46001.854509722223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46001.854509722223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46001.854509722223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46001.854509722223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46001.854509722223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46001.854509722223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46001.854509722223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46001.854509722223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46001.854509722223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46001.854509722223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46001.854509722223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46001.854509722223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46001.854509722223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46001.854509722223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46001.854509722223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46001.854509722223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46001.854509722223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46001.854509722223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46001.854509722223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46001.854509722223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46001.854509722223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46001.854509722223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46001.854509722223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46001.854509722223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46001.854509722223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46001.854509722223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46001.854509722223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46001.854509722223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46001.854509722223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46001.854509722223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46001.854509722223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46001.854509722223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46001.854509722223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46001.854509722223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46001.854509722223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46001.854509722223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46001.854509722223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46001.854509722223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46001.854509722223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46001.854509722223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46001.854509722223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46001.854509722223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46001.854509722223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46001.854509722223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46001.854509722223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46001.854509722223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46001.854509722223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46001.854509722223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46001.854509722223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46001.854509722223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46001.854509722223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46001.854509722223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46001.854509722223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46001.854509722223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46001.854509722223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46001.854509722223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46001.854509722223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46001.854509722223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46001.854509722223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46001.854509722223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46001.854509722223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46001.854509722223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46001.854509722223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46001.854509722223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46001.854509722223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46001.854509722223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46001.854509722223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46001.854509722223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46001.854509722223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46001.854509722223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46001.854509722223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46001.854509722223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46001.854509722223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46001.854509722223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46001.854509722223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46001.854509722223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46001.854509722223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46001.854509722223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46001.854509722223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46001.854509722223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46001.854509722223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46001.854509722223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46001.854509722223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46001.854509722223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46001.854509722223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46001.854509722223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46001.854509722223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46001.854509722223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46001.854509722223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46001.854509722223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46001.854509722223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46001.854509722223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46001.854509722223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46001.854509722223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46001.854509722223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46001.854509722223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46001.854509722223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46001.854509722223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46001.854509722223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46001.854509722223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46001.854509722223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46001.854509722223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46001.854509722223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46001.854509722223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46001.854509722223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46001.854509722223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46001.854509722223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46001.854509722223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46001.854509722223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46001.854509722223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46001.854509722223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46001.854509722223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46001.854509722223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46001.854509722223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46001.854509722223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46001.854509722223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46001.854509722223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46001.854509722223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46001.854509722223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46001.854509722223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46001.854509722223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46001.854509722223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46001.854509722223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46001.854509722223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46001.854509722223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46001.854509722223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46001.854509722223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46001.854509722223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46001.854509722223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46001.854509722223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46001.854509722223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46001.854509722223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46001.854509722223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46001.854509722223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46001.854509722223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46001.854509722223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46001.854509722223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46001.854509722223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46001.854509722223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46001.854509722223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46001.854509722223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46001.854509722223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46001.854509722223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46001.854509722223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46001.854509722223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46001.854509722223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46001.854509722223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46001.854509722223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46001.854509722223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46001.854509722223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46001.854509722223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46001.854509722223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46001.854509722223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46001.854509722223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46001.854509722223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46001.854509722223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46001.854509722223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46001.854509722223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46001.854509722223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46001.854509722223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46001.854509722223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46001.854509722223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46001.854509722223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46001.854509722223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46001.854509722223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46001.854509722223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46001.854509722223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46001.854509722223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46001.854509722223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46001.854509722223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46001.854509722223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46001.854509722223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46001.854509722223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46001.854509722223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46001.854509722223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46001.854509722223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46001.854509722223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46001.854509722223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46001.854509722223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46001.854509722223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46001.854509722223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46001.854509722223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46001.854509722223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46001.854509722223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46001.854509722223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46001.854509722223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46001.854509722223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46001.854509722223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46001.854509722223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46001.854509722223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46001.854509722223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46001.854509722223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46001.854509722223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46001.854509722223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46001.854509722223</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E13" sqref="E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298.37379212962696</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3.0603662037028698</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5</v>
      </c>
      <c r="D4" s="87" t="s">
        <v>29609</v>
      </c>
      <c r="E4" s="90" t="s">
        <v>39112</v>
      </c>
      <c r="F4" s="91"/>
      <c r="G4" s="92">
        <f t="shared" ref="G4:G14" ca="1" si="1">IFERROR(NOW()-F4,"")</f>
        <v>46001.854509722223</v>
      </c>
      <c r="H4" s="91">
        <v>46001.754270833335</v>
      </c>
      <c r="I4" s="106" t="str">
        <f>IFERROR(VLOOKUP(D4,DB!A:F,6,0),"")</f>
        <v>SCECO</v>
      </c>
      <c r="J4" s="106" t="str">
        <f>IFERROR(VLOOKUP(D4,DB!A:G,7,0),"")</f>
        <v>Dead</v>
      </c>
      <c r="K4" s="93" t="s">
        <v>39128</v>
      </c>
      <c r="L4" s="87" t="str">
        <f>IFERROR(VLOOKUP(D4,DB!A:I,9,0),"")</f>
        <v>Latis</v>
      </c>
    </row>
    <row r="5" spans="1:16" ht="15" customHeight="1">
      <c r="A5" s="106"/>
      <c r="B5" s="106" t="str">
        <f>IFERROR(VLOOKUP(D5,DB!A:K,11,0),"")</f>
        <v/>
      </c>
      <c r="C5" s="89"/>
      <c r="D5" s="87"/>
      <c r="E5" s="90"/>
      <c r="F5" s="91"/>
      <c r="G5" s="92">
        <f t="shared" ca="1" si="1"/>
        <v>46001.854509722223</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46001.854509722223</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46001.854509722223</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46001.854509722223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46001.854509722223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46001.854509722223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46001.854509722223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46001.854509722223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46001.854509722223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46001.854509722223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ref="G15:G60" ca="1" si="2">IFERROR(NOW()-F15,"")</f>
        <v>46001.854509722223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46001.854509722223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46001.854509722223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46001.854509722223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46001.854509722223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46001.854509722223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46001.854509722223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46001.854509722223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46001.854509722223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46001.854509722223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46001.854509722223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46001.854509722223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46001.854509722223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46001.854509722223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46001.854509722223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46001.854509722223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46001.854509722223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46001.854509722223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46001.854509722223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46001.854509722223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46001.854509722223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46001.854509722223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46001.854509722223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46001.854509722223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46001.854509722223</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46001.854509722223</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46001.854509722223</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46001.854509722223</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46001.854509722223</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46001.854509722223</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46001.854509722223</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46001.854509722223</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46001.854509722223</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46001.854509722223</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46001.854509722223</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46001.854509722223</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46001.854509722223</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46001.854509722223</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46001.854509722223</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46001.854509722223</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46001.854509722223</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46001.854509722223</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46001.854509722223</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46001.854509722223</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46001.854509722223</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t="shared" ca="1" si="2"/>
        <v>46001.854509722223</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workbookViewId="0">
      <selection activeCell="D9" sqref="D9"/>
    </sheetView>
  </sheetViews>
  <sheetFormatPr defaultColWidth="11.19921875" defaultRowHeight="15"/>
  <cols>
    <col min="1" max="1" width="24.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4.0976562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39129</v>
      </c>
    </row>
    <row r="2" spans="1:13" s="39" customFormat="1">
      <c r="A2" s="37" t="s">
        <v>39130</v>
      </c>
      <c r="B2" s="37" t="str">
        <f>IFERROR(VLOOKUP(D2,[1]DB!A:K,11,0),"")</f>
        <v>R5</v>
      </c>
      <c r="C2" s="37">
        <v>3</v>
      </c>
      <c r="D2" s="99" t="s">
        <v>36085</v>
      </c>
      <c r="E2" s="37" t="s">
        <v>39106</v>
      </c>
      <c r="F2" s="38">
        <v>45891.832060185188</v>
      </c>
      <c r="G2" s="101">
        <f ca="1">IFERROR(NOW()-F2,"")</f>
        <v>110.02244953703484</v>
      </c>
      <c r="H2" s="38">
        <v>45891.790393518517</v>
      </c>
      <c r="I2" s="37" t="str">
        <f>IFERROR(VLOOKUP(D2,[1]DB!A:F,6,0),"")</f>
        <v>Generator-SG</v>
      </c>
      <c r="J2" s="37" t="str">
        <f>IFERROR(VLOOKUP(D2,[1]DB!A:G,7,0),"")</f>
        <v>Vandalized</v>
      </c>
      <c r="K2" s="37" t="s">
        <v>39131</v>
      </c>
      <c r="L2" s="37" t="str">
        <f>IFERROR(VLOOKUP(D2,[1]DB!A:I,9,0),"")</f>
        <v>Latis</v>
      </c>
      <c r="M2" s="155"/>
    </row>
    <row r="3" spans="1:13" s="39" customFormat="1" ht="30.75">
      <c r="A3" s="37" t="s">
        <v>39132</v>
      </c>
      <c r="B3" s="37" t="str">
        <f>IFERROR(VLOOKUP(D3,[1]DB!A:K,11,0),"")</f>
        <v>R5</v>
      </c>
      <c r="C3" s="37">
        <v>1</v>
      </c>
      <c r="D3" s="37" t="s">
        <v>33407</v>
      </c>
      <c r="E3" s="37" t="s">
        <v>39112</v>
      </c>
      <c r="F3" s="38">
        <v>45926.188877314817</v>
      </c>
      <c r="G3" s="101">
        <f t="shared" ref="G3" ca="1" si="0">IFERROR(NOW()-F3,"")</f>
        <v>75.66563240740652</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39112</v>
      </c>
      <c r="F4" s="103">
        <v>45948.661111111112</v>
      </c>
      <c r="G4" s="104">
        <f t="shared" ref="G4" ca="1" si="1">IFERROR(NOW()-F4,"")</f>
        <v>53.193398611110752</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20.481211111109587</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4.7470212962944061</v>
      </c>
      <c r="H6" s="38">
        <v>45997.093599537038</v>
      </c>
      <c r="I6" s="37" t="str">
        <f>IFERROR(VLOOKUP(D6,[1]DB!A:F,6,0),"")</f>
        <v>SCECO</v>
      </c>
      <c r="J6" s="37" t="str">
        <f>IFERROR(VLOOKUP(D6,[1]DB!A:G,7,0),"")</f>
        <v>In progress</v>
      </c>
      <c r="K6" s="37" t="s">
        <v>39139</v>
      </c>
      <c r="L6" s="37" t="str">
        <f>IFERROR(VLOOKUP(D6,[1]DB!A:I,9,0),"")</f>
        <v>Latis</v>
      </c>
      <c r="M6" s="37"/>
    </row>
    <row r="7" spans="1:13">
      <c r="A7" s="37" t="s">
        <v>39140</v>
      </c>
      <c r="B7" s="37" t="str">
        <f>IFERROR(VLOOKUP(D7,[1]DB!A:K,11,0),"")</f>
        <v>R5</v>
      </c>
      <c r="C7" s="37">
        <v>1</v>
      </c>
      <c r="D7" s="99" t="s">
        <v>35439</v>
      </c>
      <c r="E7" s="37" t="s">
        <v>39106</v>
      </c>
      <c r="F7" s="38">
        <v>46001.840150462966</v>
      </c>
      <c r="G7" s="129">
        <f ca="1">IFERROR(NOW()-F7,"")</f>
        <v>1.4359259257616941E-2</v>
      </c>
      <c r="H7" s="38">
        <v>46001.834421296298</v>
      </c>
      <c r="I7" s="37" t="str">
        <f>IFERROR(VLOOKUP(D7,[1]DB!A:F,6,0),"")</f>
        <v>Generator-SG</v>
      </c>
      <c r="J7" s="37" t="str">
        <f>IFERROR(VLOOKUP(D7,[1]DB!A:G,7,0),"")</f>
        <v>Vandalized</v>
      </c>
      <c r="K7" s="37" t="s">
        <v>39141</v>
      </c>
      <c r="L7" s="37" t="str">
        <f>IFERROR(VLOOKUP(D7,[1]DB!A:I,9,0),"")</f>
        <v>Latis</v>
      </c>
      <c r="M7" s="37"/>
    </row>
    <row r="8" spans="1:13">
      <c r="A8" s="37"/>
      <c r="B8" s="37" t="str">
        <f>IFERROR(VLOOKUP(D8,[1]DB!A:K,11,0),"")</f>
        <v/>
      </c>
      <c r="C8" s="37"/>
      <c r="D8" s="151"/>
      <c r="E8" s="37"/>
      <c r="F8" s="38"/>
      <c r="G8" s="129">
        <f ca="1">IFERROR(NOW()-F8,"")</f>
        <v>46001.854509722223</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46001.854509722223</v>
      </c>
      <c r="H9" s="38"/>
      <c r="I9" s="37" t="str">
        <f>IFERROR(VLOOKUP(D9,[1]DB!A:F,6,0),"")</f>
        <v/>
      </c>
      <c r="J9" s="37" t="str">
        <f>IFERROR(VLOOKUP(D9,[1]DB!A:G,7,0),"")</f>
        <v/>
      </c>
      <c r="K9" s="37"/>
      <c r="L9" s="37" t="str">
        <f>IFERROR(VLOOKUP(D9,[1]DB!A:I,9,0),"")</f>
        <v/>
      </c>
      <c r="M9" s="37"/>
    </row>
    <row r="10" spans="1:13">
      <c r="A10" s="37"/>
      <c r="B10" s="37" t="str">
        <f>IFERROR(VLOOKUP(D10,[1]DB!A:K,11,0),"")</f>
        <v/>
      </c>
      <c r="C10" s="37"/>
      <c r="D10" s="37"/>
      <c r="E10" s="37"/>
      <c r="F10" s="38"/>
      <c r="G10" s="129">
        <f ca="1">IFERROR(NOW()-F10,"")</f>
        <v>46001.854509722223</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46001.854509722223</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46001.854509722223</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46001.854509722223</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46001.854509722223</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46001.854509722223</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46001.854509722223</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46001.854509722223</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46001.854509722223</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46001.854509722223</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46001.854509722223</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46001.854509722223</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46001.854509722223</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46001.854509722223</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46001.854509722223</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46001.854509722223</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46001.854509722223</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46001.854509722223</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46001.854509722223</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46001.854509722223</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46001.854509722223</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46001.854509722223</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46001.854509722223</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46001.854509722223</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46001.854509722223</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46001.854509722223</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46001.854509722223</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46001.854509722223</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46001.854509722223</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46001.854509722223</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46001.854509722223</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46001.854509722223</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46001.854509722223</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46001.854509722223</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46001.854509722223</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46001.854509722223</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46001.854509722223</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46001.854509722223</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46001.854509722223</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46001.854509722223</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46001.854509722223</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46001.854509722223</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46001.854509722223</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46001.854509722223</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46001.854509722223</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46001.854509722223</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46001.854509722223</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46001.854509722223</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46001.854509722223</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46001.854509722223</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46001.854509722223</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46001.854509722223</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46001.854509722223</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46001.854509722223</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46001.854509722223</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46001.854509722223</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46001.854509722223</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46001.854509722223</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46001.854509722223</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46001.854509722223</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46001.854509722223</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46001.854509722223</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46001.854509722223</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46001.854509722223</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46001.854509722223</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46001.854509722223</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46001.854509722223</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46001.854509722223</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46001.854509722223</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46001.854509722223</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46001.854509722223</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46001.854509722223</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46001.854509722223</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46001.854509722223</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46001.854509722223</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46001.854509722223</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46001.854509722223</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46001.854509722223</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46001.854509722223</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46001.854509722223</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46001.854509722223</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2"/>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60" ca="1" si="0">IFERROR(NOW()-F2,"-")</f>
        <v>46001.854509722223</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46001.854509722223</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46001.854509722223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46001.854509722223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46001.854509722223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46001.854509722223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46001.854509722223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46001.854509722223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46001.854509722223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46001.854509722223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46001.854509722223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46001.854509722223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46001.854509722223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46001.854509722223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46001.854509722223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46001.854509722223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46001.854509722223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46001.854509722223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46001.854509722223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46001.854509722223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46001.854509722223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46001.854509722223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46001.854509722223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46001.854509722223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46001.854509722223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46001.854509722223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46001.854509722223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46001.854509722223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46001.854509722223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46001.854509722223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46001.854509722223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46001.854509722223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46001.854509722223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46001.854509722223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46001.854509722223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46001.854509722223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46001.854509722223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46001.854509722223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46001.854509722223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46001.854509722223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46001.854509722223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46001.854509722223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46001.854509722223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46001.854509722223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46001.854509722223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46001.854509722223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46001.854509722223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46001.854509722223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46001.854509722223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46001.854509722223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46001.854509722223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46001.854509722223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46001.854509722223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46001.854509722223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46001.854509722223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46001.854509722223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46001.854509722223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46001.854509722223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0"/>
        <v>46001.854509722223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ref="G61:G124" ca="1" si="1">IFERROR(NOW()-F61,"-")</f>
        <v>46001.854509722223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46001.854509722223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46001.854509722223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46001.854509722223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46001.854509722223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46001.854509722223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46001.854509722223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46001.854509722223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46001.854509722223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46001.854509722223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46001.854509722223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46001.854509722223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46001.854509722223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46001.854509722223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46001.854509722223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46001.854509722223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46001.854509722223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46001.854509722223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46001.854509722223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46001.854509722223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46001.854509722223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46001.854509722223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46001.854509722223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46001.854509722223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46001.854509722223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46001.854509722223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46001.854509722223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46001.854509722223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46001.854509722223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46001.854509722223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46001.854509722223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46001.854509722223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46001.854509722223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46001.854509722223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46001.854509722223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46001.854509722223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46001.854509722223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46001.854509722223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46001.854509722223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46001.854509722223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46001.854509722223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46001.854509722223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46001.854509722223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46001.854509722223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46001.854509722223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46001.854509722223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46001.854509722223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46001.854509722223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46001.854509722223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46001.854509722223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46001.854509722223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46001.854509722223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46001.854509722223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46001.854509722223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46001.854509722223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46001.854509722223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46001.854509722223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46001.854509722223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46001.854509722223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46001.854509722223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46001.854509722223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46001.854509722223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46001.854509722223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1"/>
        <v>46001.854509722223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ref="G125:G188" ca="1" si="2">IFERROR(NOW()-F125,"-")</f>
        <v>46001.854509722223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46001.854509722223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46001.854509722223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46001.854509722223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46001.854509722223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46001.854509722223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46001.854509722223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46001.854509722223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46001.854509722223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46001.854509722223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46001.854509722223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46001.854509722223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46001.854509722223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46001.854509722223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46001.854509722223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46001.854509722223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46001.854509722223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46001.854509722223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46001.854509722223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46001.854509722223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46001.854509722223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46001.854509722223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46001.854509722223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46001.854509722223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46001.854509722223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46001.854509722223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46001.854509722223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46001.854509722223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46001.854509722223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46001.854509722223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46001.854509722223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46001.854509722223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46001.854509722223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46001.854509722223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46001.854509722223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46001.854509722223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46001.854509722223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46001.854509722223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46001.854509722223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46001.854509722223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46001.854509722223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46001.854509722223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46001.854509722223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46001.854509722223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46001.854509722223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46001.854509722223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46001.854509722223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46001.854509722223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46001.854509722223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46001.854509722223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46001.854509722223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46001.854509722223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46001.854509722223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46001.854509722223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46001.854509722223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46001.854509722223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46001.854509722223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46001.854509722223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46001.854509722223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46001.854509722223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46001.854509722223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46001.854509722223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46001.854509722223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2"/>
        <v>46001.854509722223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ref="G189:G252" ca="1" si="3">IFERROR(NOW()-F189,"-")</f>
        <v>46001.854509722223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46001.854509722223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46001.854509722223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46001.854509722223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46001.854509722223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46001.854509722223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46001.854509722223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46001.854509722223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46001.854509722223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46001.854509722223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46001.854509722223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46001.854509722223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46001.854509722223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46001.854509722223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46001.854509722223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46001.854509722223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46001.854509722223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46001.854509722223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46001.854509722223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46001.854509722223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46001.854509722223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46001.854509722223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46001.854509722223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46001.854509722223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46001.854509722223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46001.854509722223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46001.854509722223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46001.854509722223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46001.854509722223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46001.854509722223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46001.854509722223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46001.854509722223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46001.854509722223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46001.854509722223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46001.854509722223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46001.854509722223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46001.854509722223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46001.854509722223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46001.854509722223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46001.854509722223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46001.854509722223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46001.854509722223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46001.854509722223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46001.854509722223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46001.854509722223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46001.854509722223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46001.854509722223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46001.854509722223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46001.854509722223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46001.854509722223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46001.854509722223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46001.854509722223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46001.854509722223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46001.854509722223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46001.854509722223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46001.854509722223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46001.854509722223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46001.854509722223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46001.854509722223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46001.854509722223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46001.854509722223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46001.854509722223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46001.854509722223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3"/>
        <v>46001.854509722223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ref="G253:G316" ca="1" si="4">IFERROR(NOW()-F253,"-")</f>
        <v>46001.854509722223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46001.854509722223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46001.854509722223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46001.854509722223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46001.854509722223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46001.854509722223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46001.854509722223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46001.854509722223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46001.854509722223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46001.854509722223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46001.854509722223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46001.854509722223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46001.854509722223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46001.854509722223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46001.854509722223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46001.854509722223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46001.854509722223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46001.854509722223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46001.854509722223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46001.854509722223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46001.854509722223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46001.854509722223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46001.854509722223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46001.854509722223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46001.854509722223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46001.854509722223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46001.854509722223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46001.854509722223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46001.854509722223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46001.854509722223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46001.854509722223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46001.854509722223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46001.854509722223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46001.854509722223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46001.854509722223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46001.854509722223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46001.854509722223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46001.854509722223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46001.854509722223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46001.854509722223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46001.854509722223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46001.854509722223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46001.854509722223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46001.854509722223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46001.854509722223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46001.854509722223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46001.854509722223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46001.854509722223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46001.854509722223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46001.854509722223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46001.854509722223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46001.854509722223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46001.854509722223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46001.854509722223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46001.854509722223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46001.854509722223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46001.854509722223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46001.854509722223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46001.854509722223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46001.854509722223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46001.854509722223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46001.854509722223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46001.854509722223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4"/>
        <v>46001.854509722223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ref="G317:G380" ca="1" si="5">IFERROR(NOW()-F317,"-")</f>
        <v>46001.854509722223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46001.854509722223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46001.854509722223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46001.854509722223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46001.854509722223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46001.854509722223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46001.854509722223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46001.854509722223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46001.854509722223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46001.854509722223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46001.854509722223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46001.854509722223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46001.854509722223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46001.854509722223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46001.854509722223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46001.854509722223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46001.854509722223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46001.854509722223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46001.854509722223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46001.854509722223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46001.854509722223</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46001.854509722223</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46001.854509722223</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46001.854509722223</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46001.854509722223</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46001.854509722223</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46001.854509722223</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46001.854509722223</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46001.854509722223</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46001.854509722223</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46001.854509722223</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46001.854509722223</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46001.854509722223</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46001.854509722223</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46001.854509722223</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46001.854509722223</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46001.854509722223</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46001.854509722223</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46001.854509722223</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46001.854509722223</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46001.854509722223</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46001.854509722223</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46001.854509722223</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46001.854509722223</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5"/>
        <v>46001.854509722223</v>
      </c>
      <c r="H361" s="116"/>
      <c r="I361" s="114" t="str">
        <f>IFERROR(VLOOKUP(D361,DB!A:F,6,0),"")</f>
        <v/>
      </c>
      <c r="J361" s="114" t="str">
        <f>IFERROR(VLOOKUP(D361,DB!A:G,7,0),"")</f>
        <v/>
      </c>
      <c r="K361" s="117"/>
      <c r="L361" s="131" t="str">
        <f>IFERROR(VLOOKUP(D361,DB!A:I,9,0),"")</f>
        <v/>
      </c>
    </row>
    <row r="362" spans="1:12" ht="31.5" customHeight="1">
      <c r="A362" s="137"/>
      <c r="B362" s="138" t="str">
        <f>IFERROR(VLOOKUP(D362,DB!A:K,11,0),"")</f>
        <v/>
      </c>
      <c r="C362" s="139"/>
      <c r="D362" s="138"/>
      <c r="E362" s="136"/>
      <c r="F362" s="140"/>
      <c r="G362" s="141">
        <f t="shared" ca="1" si="5"/>
        <v>46001.854509722223</v>
      </c>
      <c r="H362" s="140"/>
      <c r="I362" s="138" t="str">
        <f>IFERROR(VLOOKUP(D362,DB!A:F,6,0),"")</f>
        <v/>
      </c>
      <c r="J362" s="138" t="str">
        <f>IFERROR(VLOOKUP(D362,DB!A:G,7,0),"")</f>
        <v/>
      </c>
      <c r="K362" s="142"/>
      <c r="L362" s="143" t="str">
        <f>IFERROR(VLOOKUP(D362,DB!A:I,9,0),"")</f>
        <v/>
      </c>
    </row>
  </sheetData>
  <dataValidations count="2">
    <dataValidation allowBlank="1" showInputMessage="1" showErrorMessage="1" sqref="E1" xr:uid="{9E1BC488-8814-4F8A-8DBE-742B3278AB71}"/>
    <dataValidation type="list" allowBlank="1" showInputMessage="1" showErrorMessage="1" sqref="E2:E3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2025-12-10T17:32:12Z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