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37" documentId="120_S{2AC9BD13-BADA-5192-A53E-5A8FF88502F6}" xr6:coauthVersionLast="47" xr6:coauthVersionMax="47" xr10:uidLastSave="{EF80BE56-42DF-4C7F-9DB0-DDF791A07300}"/>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<sst xmlns="http://schemas.openxmlformats.org/spreadsheetml/2006/main" count="180281" uniqueCount="39125">
  <si>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</si>
  <si>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</si>
  <si>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</si>
  <si>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</si>
  <si>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</si>
  <si>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</si>
  <si>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</si>
  <si>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</si>
  <si>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</si>
  <si>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</si>
  <si>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</si>
  <si>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</si>
  <si>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</si>
  <si>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</si>
  <si>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</si>
  <si>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</si>
  <si>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</si>
  <si>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</si>
  <si>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</si>
  <si>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</si>
  <si>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</si>
  <si>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</si>
  <si>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</si>
  <si>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</si>
  <si>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</si>
  <si>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</si>
  <si>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</si>
  <si>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</si>
  <si>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</si>
  <si>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</si>
  <si>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</si>
  <si>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</si>
  <si>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</si>
  <si>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</si>
  <si>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</si>
  <si>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</si>
  <si>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</si>
  <si>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</si>
  <si>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</si>
  <si>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</si>
  <si>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</si>
  <si>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</si>
  <si>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</si>
  <si>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</si>
  <si>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</si>
  <si>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</si>
  <si>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</si>
  <si>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</si>
  <si>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</si>
  <si>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</si>
  <si>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</si>
  <si>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</si>
  <si>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</si>
  <si>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</si>
  <si>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</si>
  <si>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</si>
  <si>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</si>
  <si>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</si>
  <si>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</si>
  <si>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</si>
  <si>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</si>
  <si>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</si>
  <si>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</si>
  <si>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</si>
  <si>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</si>
  <si>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</si>
  <si>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</si>
  <si>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</si>
  <si>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</si>
  <si>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</si>
  <si>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</si>
  <si>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</si>
  <si>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</si>
  <si>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</si>
  <si>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</si>
  <si>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</si>
  <si>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</si>
  <si>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</si>
  <si>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</si>
  <si>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</si>
  <si>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</si>
  <si>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</si>
  <si>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</si>
  <si>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</si>
  <si>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</si>
  <si>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</si>
  <si>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</si>
  <si>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</si>
  <si>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</si>
  <si>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</si>
  <si>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</si>
  <si>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</si>
  <si>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</si>
  <si>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</si>
  <si>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</si>
  <si>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</si>
  <si>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</si>
  <si>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</si>
  <si>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</si>
  <si>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</si>
  <si>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</si>
  <si>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</si>
  <si>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</si>
  <si>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</si>
  <si>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</si>
  <si>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</si>
  <si>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</si>
  <si>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</si>
  <si>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</si>
  <si>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</si>
  <si>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</si>
  <si>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</si>
  <si>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</si>
  <si>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</si>
  <si>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</si>
  <si>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</si>
  <si>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</si>
  <si>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</si>
  <si>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</si>
  <si>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</si>
  <si>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</si>
  <si>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</si>
  <si>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</si>
  <si>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</si>
  <si>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</si>
  <si>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</si>
  <si>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</si>
  <si>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</si>
  <si>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</si>
  <si>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</si>
  <si>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</si>
  <si>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</si>
  <si>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</si>
  <si>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</si>
  <si>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</si>
  <si>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</si>
  <si>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</si>
  <si>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</si>
  <si>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</si>
  <si>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</si>
  <si>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</si>
  <si>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</si>
  <si>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</si>
  <si>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</si>
  <si>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</si>
  <si>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</si>
  <si>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</si>
  <si>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</si>
  <si>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</si>
  <si>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</si>
  <si>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</si>
  <si>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</si>
  <si>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</si>
  <si>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</si>
  <si>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</si>
  <si>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</si>
  <si>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</si>
  <si>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</si>
  <si>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</si>
  <si>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</si>
  <si>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</si>
  <si>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</si>
  <si>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</si>
  <si>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</si>
  <si>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</si>
  <si>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</si>
  <si>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</si>
  <si>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</si>
  <si>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</si>
  <si>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</si>
  <si>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</si>
  <si>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</si>
  <si>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</si>
  <si>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</si>
  <si>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</si>
  <si>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</si>
  <si>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</si>
  <si>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</si>
  <si>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</si>
  <si>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</si>
  <si>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</si>
  <si>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</si>
  <si>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</si>
  <si>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</si>
  <si>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</si>
  <si>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</si>
  <si>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</si>
  <si>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</si>
  <si>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</si>
  <si>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</si>
  <si>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</si>
  <si>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</si>
  <si>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</si>
  <si>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</si>
  <si>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</si>
  <si>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</si>
  <si>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</si>
  <si>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</si>
  <si>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</si>
  <si>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</si>
  <si>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</si>
  <si>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</si>
  <si>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</si>
  <si>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</si>
  <si>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</si>
  <si>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</si>
  <si>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</si>
  <si>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</si>
  <si>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</si>
  <si>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</si>
  <si>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</si>
  <si>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</si>
  <si>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</si>
  <si>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</si>
  <si>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</si>
  <si>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</si>
  <si>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</si>
  <si>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</si>
  <si>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</si>
  <si>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</si>
  <si>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</si>
  <si>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</si>
  <si>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</si>
  <si>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</si>
  <si>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</si>
  <si>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</si>
  <si>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</si>
  <si>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</si>
  <si>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</si>
  <si>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</si>
  <si>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</si>
  <si>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</si>
  <si>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</si>
  <si>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</si>
  <si>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</si>
  <si>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</si>
  <si>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</si>
  <si>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</si>
  <si>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</si>
  <si>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</si>
  <si>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</si>
  <si>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</si>
  <si>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</si>
  <si>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</si>
  <si>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</si>
  <si>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</si>
  <si>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</si>
  <si>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</si>
  <si>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</si>
  <si>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</si>
  <si>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</si>
  <si>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</si>
  <si>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</si>
  <si>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</si>
  <si>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</si>
  <si>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</si>
  <si>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</si>
  <si>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</si>
  <si>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</si>
  <si>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</si>
  <si>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</si>
  <si>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</si>
  <si>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</si>
  <si>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</si>
  <si>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</si>
  <si>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</si>
  <si>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</si>
  <si>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</si>
  <si>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</si>
  <si>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</si>
  <si>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</si>
  <si>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</si>
  <si>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</si>
  <si>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</si>
  <si>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</si>
  <si>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</si>
  <si>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</si>
  <si>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</si>
  <si>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</si>
  <si>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</si>
  <si>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</si>
  <si>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</si>
  <si>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</si>
  <si>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</si>
  <si>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</si>
  <si>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</si>
  <si>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</si>
  <si>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</si>
  <si>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</si>
  <si>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</si>
  <si>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</si>
  <si>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</si>
  <si>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</si>
  <si>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</si>
  <si>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</si>
  <si>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</si>
  <si>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</si>
  <si>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</si>
  <si>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</si>
  <si>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</si>
  <si>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</si>
  <si>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</si>
  <si>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</si>
  <si>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</si>
  <si>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</si>
  <si>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</si>
  <si>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</si>
  <si>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</si>
  <si>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</si>
  <si>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</si>
  <si>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</si>
  <si>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</si>
  <si>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</si>
  <si>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</si>
  <si>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</si>
  <si>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</si>
  <si>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</si>
  <si>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</si>
  <si>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</si>
  <si>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</si>
  <si>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</si>
  <si>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</si>
  <si>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</si>
  <si>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</si>
  <si>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</si>
  <si>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</si>
  <si>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</si>
  <si>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</si>
  <si>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</si>
  <si>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</si>
  <si>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</si>
  <si>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</si>
  <si>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</si>
  <si>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</si>
  <si>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</si>
  <si>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</si>
  <si>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</si>
  <si>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</si>
  <si>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</si>
  <si>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</si>
  <si>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</si>
  <si>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</si>
  <si>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</si>
  <si>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</si>
  <si>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</si>
  <si>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</si>
  <si>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</si>
  <si>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</si>
  <si>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</si>
  <si>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</si>
  <si>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</si>
  <si>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</si>
  <si>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</si>
  <si>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</si>
  <si>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</si>
  <si>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</si>
  <si>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</si>
  <si>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</si>
  <si>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</si>
  <si>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</si>
  <si>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</si>
  <si>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</si>
  <si>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</si>
  <si>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</si>
  <si>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</si>
  <si>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</si>
  <si>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</si>
  <si>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</si>
  <si>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</si>
  <si>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</si>
  <si>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</si>
  <si>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</si>
  <si>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</si>
  <si>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</si>
  <si>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</si>
  <si>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</si>
  <si>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</si>
  <si>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</si>
  <si>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</si>
  <si>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</si>
  <si>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</si>
  <si>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</si>
  <si>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</si>
  <si>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</si>
  <si>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</si>
  <si>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</si>
  <si>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</si>
  <si>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</si>
  <si>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</si>
  <si>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</si>
  <si>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</si>
  <si>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</si>
  <si>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</si>
  <si>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</si>
  <si>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</si>
  <si>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</si>
  <si>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</si>
  <si>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</si>
  <si>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</si>
  <si>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</si>
  <si>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</si>
  <si>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</si>
  <si>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</si>
  <si>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</si>
  <si>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</si>
  <si>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</si>
  <si>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</si>
  <si>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</si>
  <si>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</si>
  <si>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</si>
  <si>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</si>
  <si>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</si>
  <si>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</si>
  <si>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</si>
  <si>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</si>
  <si>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</si>
  <si>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</si>
  <si>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</si>
  <si>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</si>
  <si>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</si>
  <si>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</si>
  <si>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</si>
  <si>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</si>
  <si>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</si>
  <si>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</si>
  <si>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</si>
  <si>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</si>
  <si>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</si>
  <si>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</si>
  <si>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</si>
  <si>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</si>
  <si>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</si>
  <si>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</si>
  <si>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</si>
  <si>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</si>
  <si>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</si>
  <si>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</si>
  <si>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</si>
  <si>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</si>
  <si>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</si>
  <si>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</si>
  <si>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</si>
  <si>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</si>
  <si>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</si>
  <si>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</si>
  <si>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</si>
  <si>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</si>
  <si>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</si>
  <si>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</si>
  <si>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</si>
  <si>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</si>
  <si>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</si>
  <si>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</si>
  <si>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</si>
  <si>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</si>
  <si>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</si>
  <si>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</si>
  <si>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</si>
  <si>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</si>
  <si>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</si>
  <si>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</si>
  <si>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</si>
  <si>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</si>
  <si>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</si>
  <si>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</si>
  <si>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</si>
  <si>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</si>
  <si>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</si>
  <si>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</si>
  <si>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</si>
  <si>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</si>
  <si>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</si>
  <si>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</si>
  <si>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</si>
  <si>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</si>
  <si>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</si>
  <si>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</si>
  <si>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</si>
  <si>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</si>
  <si>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</si>
  <si>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</si>
  <si>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</si>
  <si>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</si>
  <si>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</si>
  <si>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</si>
  <si>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</si>
  <si>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</si>
  <si>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</si>
  <si>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</si>
  <si>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</si>
  <si>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</si>
  <si>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</si>
  <si>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</si>
  <si>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</si>
  <si>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</si>
  <si>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</si>
  <si>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</si>
  <si>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</si>
  <si>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</si>
  <si>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</si>
  <si>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</si>
  <si>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</si>
  <si>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</si>
  <si>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</si>
  <si>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</si>
  <si>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</si>
  <si>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</si>
  <si>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</si>
  <si>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</si>
  <si>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</si>
  <si>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</si>
  <si>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</si>
  <si>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</si>
  <si>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</si>
  <si>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</si>
  <si>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</si>
  <si>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</si>
  <si>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</si>
  <si>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</si>
  <si>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</si>
  <si>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</si>
  <si>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</si>
  <si>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</si>
  <si>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</si>
  <si>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</si>
  <si>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</si>
  <si>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</si>
  <si>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</si>
  <si>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</si>
  <si>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</si>
  <si>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</si>
  <si>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</si>
  <si>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</si>
  <si>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</si>
  <si>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</si>
  <si>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</si>
  <si>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</si>
  <si>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</si>
  <si>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</si>
  <si>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</si>
  <si>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</si>
  <si>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</si>
  <si>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</si>
  <si>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</si>
  <si>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</si>
  <si>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</si>
  <si>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</si>
  <si>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</si>
  <si>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</si>
  <si>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</si>
  <si>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</si>
  <si>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</si>
  <si>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</si>
  <si>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</si>
  <si>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</si>
  <si>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</si>
  <si>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</si>
  <si>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</si>
  <si>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</si>
  <si>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</si>
  <si>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</si>
  <si>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</si>
  <si>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</si>
  <si>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</si>
  <si>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</si>
  <si>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</si>
  <si>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</si>
  <si>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</si>
  <si>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</si>
  <si>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</si>
  <si>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</si>
  <si>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</si>
  <si>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</si>
  <si>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</si>
  <si>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</si>
  <si>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</si>
  <si>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</si>
  <si>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</si>
  <si>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</si>
  <si>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</si>
  <si>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</si>
  <si>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</si>
  <si>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</si>
  <si>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</si>
  <si>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</si>
  <si>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</si>
  <si>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</si>
  <si>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</si>
  <si>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</si>
  <si>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</si>
  <si>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</si>
  <si>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</si>
  <si>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</si>
  <si>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</si>
  <si>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</si>
  <si>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</si>
  <si>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</si>
  <si>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</si>
  <si>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</si>
  <si>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</si>
  <si>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</si>
  <si>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</si>
  <si>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</si>
  <si>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</si>
  <si>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</si>
  <si>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</si>
  <si>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</si>
  <si>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</si>
  <si>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</si>
  <si>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</si>
  <si>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</si>
  <si>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</si>
  <si>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</si>
  <si>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</si>
  <si>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</si>
  <si>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</si>
  <si>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</si>
  <si>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</si>
  <si>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</si>
  <si>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</si>
  <si>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</si>
  <si>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</si>
  <si>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</si>
  <si>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</si>
  <si>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</si>
  <si>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</si>
  <si>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</si>
  <si>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</si>
  <si>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</si>
  <si>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</si>
  <si>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</si>
  <si>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</si>
  <si>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</si>
  <si>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</si>
  <si>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</si>
  <si>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</si>
  <si>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</si>
  <si>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</si>
  <si>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</si>
  <si>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</si>
  <si>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</si>
  <si>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</si>
  <si>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</si>
  <si>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</si>
  <si>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</si>
  <si>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</si>
  <si>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</si>
  <si>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</si>
  <si>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</si>
  <si>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</si>
  <si>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</si>
  <si>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</si>
  <si>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</si>
  <si>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</si>
  <si>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</si>
  <si>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</si>
  <si>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</si>
  <si>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</si>
  <si>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</si>
  <si>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</si>
  <si>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</si>
  <si>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</si>
  <si>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</si>
  <si>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</si>
  <si>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</si>
  <si>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</si>
  <si>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</si>
  <si>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</si>
  <si>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</si>
  <si>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</si>
  <si>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</si>
  <si>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</si>
  <si>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</si>
  <si>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</si>
  <si>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</si>
  <si>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</si>
  <si>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</si>
  <si>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</si>
  <si>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</si>
  <si>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</si>
  <si>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</si>
  <si>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</si>
  <si>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</si>
  <si>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</si>
  <si>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</si>
  <si>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</si>
  <si>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</si>
  <si>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</si>
  <si>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</si>
  <si>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</si>
  <si>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</si>
  <si>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</si>
  <si>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</si>
  <si>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</si>
  <si>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</si>
  <si>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</si>
  <si>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</si>
  <si>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</si>
  <si>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</si>
  <si>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</si>
  <si>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</si>
  <si>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</si>
  <si>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</si>
  <si>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</si>
  <si>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</si>
  <si>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</si>
  <si>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</si>
  <si>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</si>
  <si>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</si>
  <si>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</si>
  <si>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</si>
  <si>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</si>
  <si>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</si>
  <si>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</si>
  <si>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</si>
  <si>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</si>
  <si>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</si>
  <si>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</si>
  <si>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</si>
  <si>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</si>
  <si>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</si>
  <si>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</si>
  <si>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</si>
  <si>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</si>
  <si>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</si>
  <si>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</si>
  <si>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</si>
  <si>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</si>
  <si>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</si>
  <si>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</si>
  <si>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</si>
  <si>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</si>
  <si>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</si>
  <si>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</si>
  <si>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</si>
  <si>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</si>
  <si>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</si>
  <si>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</si>
  <si>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</si>
  <si>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</si>
  <si>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</si>
  <si>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</si>
  <si>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</si>
  <si>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</si>
  <si>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</si>
  <si>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</si>
  <si>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</si>
  <si>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</si>
  <si>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</si>
  <si>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</si>
  <si>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</si>
  <si>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</si>
  <si>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</si>
  <si>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</si>
  <si>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</si>
  <si>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</si>
  <si>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</si>
  <si>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</si>
  <si>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</si>
  <si>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</si>
  <si>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</si>
  <si>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</si>
  <si>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</si>
  <si>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</si>
  <si>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</si>
  <si>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</si>
  <si>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</si>
  <si>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</si>
  <si>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</si>
  <si>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</si>
  <si>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</si>
  <si>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</si>
  <si>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</si>
  <si>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</si>
  <si>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</si>
  <si>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</si>
  <si>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</si>
  <si>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</si>
  <si>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</si>
  <si>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</si>
  <si>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</si>
  <si>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</si>
  <si>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</si>
  <si>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</si>
  <si>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</si>
  <si>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</si>
  <si>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</si>
  <si>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</si>
  <si>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</si>
  <si>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</si>
  <si>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</si>
  <si>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</si>
  <si>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</si>
  <si>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</si>
  <si>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</si>
  <si>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</si>
  <si>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</si>
  <si>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</si>
  <si>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</si>
  <si>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</si>
  <si>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</si>
  <si>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</si>
  <si>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</si>
  <si>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</si>
  <si>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</si>
  <si>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</si>
  <si>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</si>
  <si>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</si>
  <si>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</si>
  <si>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</si>
  <si>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</si>
  <si>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</si>
  <si>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</si>
  <si>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</si>
  <si>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</si>
  <si>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</si>
  <si>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</si>
  <si>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</si>
  <si>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</si>
  <si>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</si>
  <si>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</si>
  <si>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</si>
  <si>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</si>
  <si>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</si>
  <si>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</si>
  <si>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</si>
  <si>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</si>
  <si>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</si>
  <si>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</si>
  <si>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</si>
  <si>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</si>
  <si>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</si>
  <si>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</si>
  <si>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</si>
  <si>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</si>
  <si>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</si>
  <si>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</si>
  <si>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</si>
  <si>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</si>
  <si>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</si>
  <si>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</si>
  <si>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</si>
  <si>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</si>
  <si>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</si>
  <si>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</si>
  <si>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</si>
  <si>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</si>
  <si>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</si>
  <si>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</si>
  <si>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</si>
  <si>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</si>
  <si>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</si>
  <si>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</si>
  <si>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</si>
  <si>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</si>
  <si>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</si>
  <si>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</si>
  <si>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</si>
  <si>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</si>
  <si>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</si>
  <si>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</si>
  <si>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</si>
  <si>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</si>
  <si>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</si>
  <si>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</si>
  <si>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</si>
  <si>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</si>
  <si>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</si>
  <si>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</si>
  <si>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</si>
  <si>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</si>
  <si>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</si>
  <si>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</si>
  <si>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</si>
  <si>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</si>
  <si>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</si>
  <si>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</si>
  <si>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</si>
  <si>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</si>
  <si>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</si>
  <si>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</si>
  <si>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</si>
  <si>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</si>
  <si>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</si>
  <si>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</si>
  <si>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</si>
  <si>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</si>
  <si>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</si>
  <si>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</si>
  <si>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</si>
  <si>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</si>
  <si>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</si>
  <si>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</si>
  <si>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</si>
  <si>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</si>
  <si>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</si>
  <si>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</si>
  <si>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</si>
  <si>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</si>
  <si>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</si>
  <si>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</si>
  <si>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</si>
  <si>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</si>
  <si>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</si>
  <si>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</si>
  <si>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</si>
  <si>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</si>
  <si>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</si>
  <si>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</si>
  <si>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</si>
  <si>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</si>
  <si>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</si>
  <si>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</si>
  <si>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</si>
  <si>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</si>
  <si>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</si>
  <si>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</si>
  <si>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</si>
  <si>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</si>
  <si>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</si>
  <si>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</si>
  <si>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</si>
  <si>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</si>
  <si>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</si>
  <si>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</si>
  <si>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</si>
  <si>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</si>
  <si>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</si>
  <si>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</si>
  <si>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</si>
  <si>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</si>
  <si>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</si>
  <si>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</si>
  <si>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</si>
  <si>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</si>
  <si>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</si>
  <si>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</si>
  <si>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</si>
  <si>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</si>
  <si>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</si>
  <si>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</si>
  <si>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</si>
  <si>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</si>
  <si>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</si>
  <si>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</si>
  <si>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</si>
  <si>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</si>
  <si>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</si>
  <si>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</si>
  <si>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</si>
  <si>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</si>
  <si>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</si>
  <si>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</si>
  <si>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</si>
  <si>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</si>
  <si>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</si>
  <si>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</si>
  <si>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</si>
  <si>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</si>
  <si>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</si>
  <si>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</si>
  <si>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</si>
  <si>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</si>
  <si>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</si>
  <si>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</si>
  <si>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</si>
  <si>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</si>
  <si>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</si>
  <si>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</si>
  <si>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</si>
  <si>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</si>
  <si>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</si>
  <si>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</si>
  <si>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</si>
  <si>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</si>
  <si>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</si>
  <si>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</si>
  <si>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</si>
  <si>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</si>
  <si>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</si>
  <si>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</si>
  <si>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</si>
  <si>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</si>
  <si>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</si>
  <si>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</si>
  <si>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</si>
  <si>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</si>
  <si>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</si>
  <si>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</si>
  <si>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</si>
  <si>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</si>
  <si>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</si>
  <si>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</si>
  <si>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</si>
  <si>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</si>
  <si>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</si>
  <si>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</si>
  <si>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</si>
  <si>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</si>
  <si>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</si>
  <si>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</si>
  <si>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</si>
  <si>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</si>
  <si>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</si>
  <si>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</si>
  <si>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</si>
  <si>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</si>
  <si>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</si>
  <si>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</si>
  <si>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</si>
  <si>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</si>
  <si>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</si>
  <si>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</si>
  <si>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</si>
  <si>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</si>
  <si>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</si>
  <si>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</si>
  <si>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</si>
  <si>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</si>
  <si>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</si>
  <si>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</si>
  <si>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</si>
  <si>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</si>
  <si>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</si>
  <si>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</si>
  <si>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</si>
  <si>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</si>
  <si>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</si>
  <si>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</si>
  <si>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</si>
  <si>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</si>
  <si>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</si>
  <si>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</si>
  <si>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</si>
  <si>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</si>
  <si>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</si>
  <si>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</si>
  <si>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</si>
  <si>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</si>
  <si>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</si>
  <si>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</si>
  <si>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</si>
  <si>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</si>
  <si>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</si>
  <si>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</si>
  <si>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</si>
  <si>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</si>
  <si>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</si>
  <si>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</si>
  <si>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</si>
  <si>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</si>
  <si>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</si>
  <si>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</si>
  <si>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</si>
  <si>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</si>
  <si>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</si>
  <si>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</si>
  <si>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</si>
  <si>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</si>
  <si>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</si>
  <si>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</si>
  <si>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</si>
  <si>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</si>
  <si>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</si>
  <si>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</si>
  <si>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</si>
  <si>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</si>
  <si>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</si>
  <si>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</si>
  <si>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</si>
  <si>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</si>
  <si>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</si>
  <si>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</si>
  <si>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</si>
  <si>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</si>
  <si>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</si>
  <si>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</si>
  <si>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</si>
  <si>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</si>
  <si>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</si>
  <si>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</si>
  <si>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</si>
  <si>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</si>
  <si>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</si>
  <si>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</si>
  <si>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</si>
  <si>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</si>
  <si>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</si>
  <si>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</si>
  <si>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</si>
  <si>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</si>
  <si>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</si>
  <si>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</si>
  <si>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</si>
  <si>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</si>
  <si>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</si>
  <si>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</si>
  <si>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</si>
  <si>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</si>
  <si>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</si>
  <si>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</si>
  <si>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</si>
  <si>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</si>
  <si>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</si>
  <si>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</si>
  <si>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</si>
  <si>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</si>
  <si>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</si>
  <si>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</si>
  <si>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</si>
  <si>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</si>
  <si>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</si>
  <si>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</si>
  <si>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</si>
  <si>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</si>
  <si>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</si>
  <si>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</si>
  <si>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</si>
  <si>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</si>
  <si>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</si>
  <si>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</si>
  <si>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</si>
  <si>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</si>
  <si>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</si>
  <si>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</si>
  <si>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</si>
  <si>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</si>
  <si>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</si>
  <si>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</si>
  <si>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</si>
  <si>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</si>
  <si>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</si>
  <si>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</si>
  <si>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</si>
  <si>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</si>
  <si>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</si>
  <si>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</si>
  <si>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</si>
  <si>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</si>
  <si>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</si>
  <si>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</si>
  <si>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</si>
  <si>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</si>
  <si>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</si>
  <si>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</si>
  <si>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</si>
  <si>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</si>
  <si>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</si>
  <si>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</si>
  <si>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</si>
  <si>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</si>
  <si>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</si>
  <si>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</si>
  <si>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</si>
  <si>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</si>
  <si>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</si>
  <si>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</si>
  <si>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</si>
  <si>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</si>
  <si>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</si>
  <si>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</si>
  <si>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</si>
  <si>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</si>
  <si>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</si>
  <si>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</si>
  <si>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</si>
  <si>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</si>
  <si>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</si>
  <si>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</si>
  <si>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</si>
  <si>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</si>
  <si>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</si>
  <si>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</si>
  <si>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</si>
  <si>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</si>
  <si>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</si>
  <si>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</si>
  <si>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</si>
  <si>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</si>
  <si>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</si>
  <si>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</si>
  <si>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</si>
  <si>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</si>
  <si>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</si>
  <si>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</si>
  <si>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</si>
  <si>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</si>
  <si>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</si>
  <si>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</si>
  <si>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</si>
  <si>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</si>
  <si>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</si>
  <si>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</si>
  <si>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</si>
  <si>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</si>
  <si>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</si>
  <si>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</si>
  <si>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</si>
  <si>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</si>
  <si>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</si>
  <si>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</si>
  <si>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</si>
  <si>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</si>
  <si>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</si>
  <si>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</si>
  <si>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</si>
  <si>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</si>
  <si>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</si>
  <si>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</si>
  <si>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</si>
  <si>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</si>
  <si>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</si>
  <si>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</si>
  <si>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</si>
  <si>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</si>
  <si>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</si>
  <si>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</si>
  <si>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</si>
  <si>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</si>
  <si>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</si>
  <si>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</si>
  <si>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</si>
  <si>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</si>
  <si>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</si>
  <si>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</si>
  <si>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</si>
  <si>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</si>
  <si>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</si>
  <si>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</si>
  <si>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</si>
  <si>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</si>
  <si>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</si>
  <si>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</si>
  <si>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</si>
  <si>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</si>
  <si>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</si>
  <si>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</si>
  <si>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</si>
  <si>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</si>
  <si>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</si>
  <si>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</si>
  <si>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</si>
  <si>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</si>
  <si>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</si>
  <si>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</si>
  <si>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</si>
  <si>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</si>
  <si>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</si>
  <si>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</si>
  <si>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</si>
  <si>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</si>
  <si>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</si>
  <si>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</si>
  <si>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</si>
  <si>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</si>
  <si>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</si>
  <si>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</si>
  <si>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</si>
  <si>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</si>
  <si>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</si>
  <si>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</si>
  <si>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</si>
  <si>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</si>
  <si>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</si>
  <si>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</si>
  <si>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</si>
  <si>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</si>
  <si>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</si>
  <si>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</si>
  <si>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</si>
  <si>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</si>
  <si>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</si>
  <si>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</si>
  <si>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</si>
  <si>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</si>
  <si>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</si>
  <si>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</si>
  <si>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</si>
  <si>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</si>
  <si>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</si>
  <si>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</si>
  <si>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</si>
  <si>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</si>
  <si>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</si>
  <si>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</si>
  <si>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</si>
  <si>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</si>
  <si>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</si>
  <si>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</si>
  <si>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</si>
  <si>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</si>
  <si>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</si>
  <si>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</si>
  <si>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</si>
  <si>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</si>
  <si>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</si>
  <si>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</si>
  <si>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</si>
  <si>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</si>
  <si>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</si>
  <si>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</si>
  <si>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</si>
  <si>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</si>
  <si>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</si>
  <si>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</si>
  <si>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</si>
  <si>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</si>
  <si>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</si>
  <si>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</si>
  <si>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</si>
  <si>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</si>
  <si>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</si>
  <si>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</si>
  <si>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</si>
  <si>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</si>
  <si>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</si>
  <si>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</si>
  <si>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</si>
  <si>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</si>
  <si>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</si>
  <si>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</si>
  <si>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</si>
  <si>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</si>
  <si>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</si>
  <si>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</si>
  <si>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</si>
  <si>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</si>
  <si>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</si>
  <si>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</si>
  <si>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</si>
  <si>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</si>
  <si>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</si>
  <si>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</si>
  <si>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</si>
  <si>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</si>
  <si>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</si>
  <si>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</si>
  <si>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</si>
  <si>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</si>
  <si>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</si>
  <si>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</si>
  <si>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</si>
  <si>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</si>
  <si>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</si>
  <si>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</si>
  <si>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</si>
  <si>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</si>
  <si>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</si>
  <si>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</si>
  <si>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</si>
  <si>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</si>
  <si>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</si>
  <si>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</si>
  <si>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</si>
  <si>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</si>
  <si>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</si>
  <si>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</si>
  <si>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</si>
  <si>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</si>
  <si>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</si>
  <si>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</si>
  <si>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</si>
  <si>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</si>
  <si>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</si>
  <si>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</si>
  <si>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</si>
  <si>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</si>
  <si>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</si>
  <si>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</si>
  <si>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</si>
  <si>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</si>
  <si>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</si>
  <si>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</si>
  <si>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</si>
  <si>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</si>
  <si>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</si>
  <si>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</si>
  <si>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</si>
  <si>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</si>
  <si>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</si>
  <si>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</si>
  <si>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</si>
  <si>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</si>
  <si>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</si>
  <si>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</si>
  <si>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</si>
  <si>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</si>
  <si>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</si>
  <si>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</si>
  <si>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</si>
  <si>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</si>
  <si>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</si>
  <si>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</si>
  <si>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</si>
  <si>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</si>
  <si>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</si>
  <si>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</si>
  <si>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</si>
  <si>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</si>
  <si>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</si>
  <si>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</si>
  <si>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</si>
  <si>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</si>
  <si>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</si>
  <si>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</si>
  <si>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</si>
  <si>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</si>
  <si>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</si>
  <si>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</si>
  <si>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</si>
  <si>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</si>
  <si>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</si>
  <si>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</si>
  <si>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</si>
  <si>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</si>
  <si>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</si>
  <si>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</si>
  <si>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</si>
  <si>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</si>
  <si>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</si>
  <si>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</si>
  <si>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</si>
  <si>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</si>
  <si>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</si>
  <si>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</si>
  <si>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</si>
  <si>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</si>
  <si>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</si>
  <si>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</si>
  <si>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</si>
  <si>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</si>
  <si>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</si>
  <si>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</si>
  <si>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</si>
  <si>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</si>
  <si>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</si>
  <si>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</si>
  <si>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</si>
  <si>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</si>
  <si>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</si>
  <si>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</si>
  <si>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</si>
  <si>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</si>
  <si>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</si>
  <si>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</si>
  <si>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</si>
  <si>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</si>
  <si>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</si>
  <si>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</si>
  <si>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</si>
  <si>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</si>
  <si>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</si>
  <si>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</si>
  <si>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</si>
  <si>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</si>
  <si>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</si>
  <si>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</si>
  <si>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</si>
  <si>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</si>
  <si>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</si>
  <si>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</si>
  <si>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</si>
  <si>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</si>
  <si>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</si>
  <si>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</si>
  <si>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</si>
  <si>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</si>
  <si>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</si>
  <si>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</si>
  <si>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</si>
  <si>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</si>
  <si>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</si>
  <si>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</si>
  <si>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</si>
  <si>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</si>
  <si>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</si>
  <si>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</si>
  <si>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</si>
  <si>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</si>
  <si>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</si>
  <si>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</si>
  <si>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</si>
  <si>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</si>
  <si>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</si>
  <si>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</si>
  <si>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</si>
  <si>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</si>
  <si>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</si>
  <si>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</si>
  <si>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</si>
  <si>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</si>
  <si>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</si>
  <si>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</si>
  <si>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</si>
  <si>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</si>
  <si>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</si>
  <si>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</si>
  <si>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</si>
  <si>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</si>
  <si>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</si>
  <si>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</si>
  <si>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</si>
  <si>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</si>
  <si>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</si>
  <si>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</si>
  <si>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</si>
  <si>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</si>
  <si>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</si>
  <si>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</si>
  <si>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</si>
  <si>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</si>
  <si>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</si>
  <si>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</si>
  <si>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</si>
  <si>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</si>
  <si>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</si>
  <si>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</si>
  <si>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</si>
  <si>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</si>
  <si>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</si>
  <si>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</si>
  <si>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</si>
  <si>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</si>
  <si>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</si>
  <si>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</si>
  <si>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</si>
  <si>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</si>
  <si>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</si>
  <si>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</si>
  <si>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</si>
  <si>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</si>
  <si>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</si>
  <si>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</si>
  <si>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</si>
  <si>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</si>
  <si>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</si>
  <si>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</si>
  <si>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</si>
  <si>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</si>
  <si>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</si>
  <si>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</si>
  <si>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</si>
  <si>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</si>
  <si>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</si>
  <si>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</si>
  <si>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</si>
  <si>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</si>
  <si>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</si>
  <si>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</si>
  <si>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</si>
  <si>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</si>
  <si>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</si>
  <si>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</si>
  <si>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</si>
  <si>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</si>
  <si>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</si>
  <si>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</si>
  <si>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</si>
  <si>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</si>
  <si>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</si>
  <si>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</si>
  <si>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</si>
  <si>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</si>
  <si>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</si>
  <si>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</si>
  <si>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</si>
  <si>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</si>
  <si>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</si>
  <si>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</si>
  <si>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</si>
  <si>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</si>
  <si>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</si>
  <si>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</si>
  <si>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</si>
  <si>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</si>
  <si>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</si>
  <si>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</si>
  <si>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</si>
  <si>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</si>
  <si>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</si>
  <si>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</si>
  <si>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</si>
  <si>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</si>
  <si>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</si>
  <si>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</si>
  <si>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</si>
  <si>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</si>
  <si>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</si>
  <si>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</si>
  <si>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</si>
  <si>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</si>
  <si>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</si>
  <si>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</si>
  <si>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</si>
  <si>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</si>
  <si>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</si>
  <si>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</si>
  <si>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</si>
  <si>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</si>
  <si>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</si>
  <si>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</si>
  <si>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</si>
  <si>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</si>
  <si>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</si>
  <si>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</si>
  <si>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</si>
  <si>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</si>
  <si>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</si>
  <si>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</si>
  <si>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</si>
  <si>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</si>
  <si>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</si>
  <si>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</si>
  <si>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</si>
  <si>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</si>
  <si>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</si>
  <si>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</si>
  <si>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</si>
  <si>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</si>
  <si>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</si>
  <si>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</si>
  <si>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</si>
  <si>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</si>
  <si>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</si>
  <si>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</si>
  <si>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</si>
  <si>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</si>
  <si>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</si>
  <si>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</si>
  <si>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</si>
  <si>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</si>
  <si>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</si>
  <si>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</si>
  <si>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</si>
  <si>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</si>
  <si>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</si>
  <si>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</si>
  <si>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</si>
  <si>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</si>
  <si>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</si>
  <si>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</si>
  <si>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</si>
  <si>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</si>
  <si>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</si>
  <si>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</si>
  <si>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</si>
  <si>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</si>
  <si>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</si>
  <si>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</si>
  <si>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</si>
  <si>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</si>
  <si>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</si>
  <si>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</si>
  <si>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</si>
  <si>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</si>
  <si>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</si>
  <si>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</si>
  <si>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</si>
  <si>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</si>
  <si>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</si>
  <si>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</si>
  <si>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</si>
  <si>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</si>
  <si>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</si>
  <si>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</si>
  <si>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</si>
  <si>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</si>
  <si>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</si>
  <si>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</si>
  <si>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</si>
  <si>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</si>
  <si>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</si>
  <si>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</si>
  <si>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</si>
  <si>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</si>
  <si>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</si>
  <si>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</si>
  <si>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</si>
  <si>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</si>
  <si>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</si>
  <si>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</si>
  <si>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</si>
  <si>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</si>
  <si>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</si>
  <si>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</si>
  <si>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</si>
  <si>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</si>
  <si>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</si>
  <si>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</si>
  <si>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</si>
  <si>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</si>
  <si>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</si>
  <si>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</si>
  <si>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</si>
  <si>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</si>
  <si>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</si>
  <si>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</si>
  <si>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</si>
  <si>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</si>
  <si>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</si>
  <si>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</si>
  <si>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</si>
  <si>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</si>
  <si>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</si>
  <si>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</si>
  <si>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</si>
  <si>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</si>
  <si>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</si>
  <si>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</si>
  <si>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</si>
  <si>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</si>
  <si>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</si>
  <si>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</si>
  <si>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</si>
  <si>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</si>
  <si>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</si>
  <si>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</si>
  <si>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</si>
  <si>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</si>
  <si>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</si>
  <si>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</si>
  <si>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</si>
  <si>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</si>
  <si>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</si>
  <si>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</si>
  <si>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</si>
  <si>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</si>
  <si>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</si>
  <si>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</si>
  <si>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</si>
  <si>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</si>
  <si>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</si>
  <si>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</si>
  <si>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</si>
  <si>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</si>
  <si>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</si>
  <si>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</si>
  <si>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</si>
  <si>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</si>
  <si>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</si>
  <si>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</si>
  <si>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</si>
  <si>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</si>
  <si>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</si>
  <si>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</si>
  <si>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</si>
  <si>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</si>
  <si>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</si>
  <si>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</si>
  <si>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</si>
  <si>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</si>
  <si>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</si>
  <si>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</si>
  <si>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</si>
  <si>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</si>
  <si>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</si>
  <si>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</si>
  <si>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</si>
  <si>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</si>
  <si>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</si>
  <si>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</si>
  <si>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</si>
  <si>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</si>
  <si>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</si>
  <si>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</si>
  <si>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</si>
  <si>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</si>
  <si>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</si>
  <si>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</si>
  <si>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</si>
  <si>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</si>
  <si>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</si>
  <si>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</si>
  <si>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</si>
  <si>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</si>
  <si>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</si>
  <si>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</si>
  <si>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</si>
  <si>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</si>
  <si>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</si>
  <si>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</si>
  <si>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</si>
  <si>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</si>
  <si>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</si>
  <si>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</si>
  <si>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</si>
  <si>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</si>
  <si>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</si>
  <si>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</si>
  <si>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</si>
  <si>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</si>
  <si>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</si>
  <si>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</si>
  <si>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</si>
  <si>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</si>
  <si>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</si>
  <si>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</si>
  <si>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</si>
  <si>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</si>
  <si>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</si>
  <si>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</si>
  <si>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</si>
  <si>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</si>
  <si>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</si>
  <si>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</si>
  <si>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</si>
  <si>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</si>
  <si>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</si>
  <si>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</si>
  <si>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</si>
  <si>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</si>
  <si>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</si>
  <si>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</si>
  <si>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</si>
  <si>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</si>
  <si>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</si>
  <si>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</si>
  <si>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</si>
  <si>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</si>
  <si>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</si>
  <si>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</si>
  <si>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</si>
  <si>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</si>
  <si>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</si>
  <si>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</si>
  <si>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</si>
  <si>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</si>
  <si>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</si>
  <si>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</si>
  <si>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</si>
  <si>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</si>
  <si>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</si>
  <si>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</si>
  <si>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</si>
  <si>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</si>
  <si>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</si>
  <si>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</si>
  <si>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</si>
  <si>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</si>
  <si>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</si>
  <si>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</si>
  <si>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</si>
  <si>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</si>
  <si>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</si>
  <si>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</si>
  <si>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</si>
  <si>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</si>
  <si>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</si>
  <si>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</si>
  <si>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</si>
  <si>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</si>
  <si>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</si>
  <si>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</si>
  <si>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</si>
  <si>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</si>
  <si>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</si>
  <si>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</si>
  <si>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</si>
  <si>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</si>
  <si>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</si>
  <si>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</si>
  <si>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</si>
  <si>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</si>
  <si>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</si>
  <si>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</si>
  <si>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</si>
  <si>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</si>
  <si>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</si>
  <si>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</si>
  <si>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</si>
  <si>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</si>
  <si>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</si>
  <si>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</si>
  <si>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</si>
  <si>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</si>
  <si>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</si>
  <si>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</si>
  <si>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</si>
  <si>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</si>
  <si>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</si>
  <si>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</si>
  <si>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</si>
  <si>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</si>
  <si>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</si>
  <si>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</si>
  <si>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</si>
  <si>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</si>
  <si>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</si>
  <si>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</si>
  <si>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</si>
  <si>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</si>
  <si>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</si>
  <si>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</si>
  <si>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</si>
  <si>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</si>
  <si>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</si>
  <si>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</si>
  <si>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</si>
  <si>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</si>
  <si>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</si>
  <si>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</si>
  <si>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</si>
  <si>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</si>
  <si>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</si>
  <si>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</si>
  <si>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</si>
  <si>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</si>
  <si>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</si>
  <si>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</si>
  <si>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</si>
  <si>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</si>
  <si>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</si>
  <si>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</si>
  <si>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</si>
  <si>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</si>
  <si>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</si>
  <si>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</si>
  <si>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</si>
  <si>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</si>
  <si>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</si>
  <si>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</si>
  <si>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</si>
  <si>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</si>
  <si>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</si>
  <si>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</si>
  <si>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</si>
  <si>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</si>
  <si>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</si>
  <si>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</si>
  <si>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</si>
  <si>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</si>
  <si>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</si>
  <si>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</si>
  <si>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</si>
  <si>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</si>
  <si>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</si>
  <si>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</si>
  <si>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</si>
  <si>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</si>
  <si>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</si>
  <si>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</si>
  <si>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</si>
  <si>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</si>
  <si>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</si>
  <si>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</si>
  <si>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</si>
  <si>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</si>
  <si>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</si>
  <si>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</si>
  <si>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</si>
  <si>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</si>
  <si>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</si>
  <si>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</si>
  <si>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</si>
  <si>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</si>
  <si>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</si>
  <si>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</si>
  <si>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</si>
  <si>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</si>
  <si>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</si>
  <si>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</si>
  <si>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</si>
  <si>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</si>
  <si>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</si>
  <si>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</si>
  <si>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</si>
  <si>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</si>
  <si>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</si>
  <si>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</si>
  <si>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</si>
  <si>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</si>
  <si>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</si>
  <si>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</si>
  <si>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</si>
  <si>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</si>
  <si>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</si>
  <si>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</si>
  <si>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</si>
  <si>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</si>
  <si>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</si>
  <si>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</si>
  <si>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</si>
  <si>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</si>
  <si>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</si>
  <si>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</si>
  <si>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</si>
  <si>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</si>
  <si>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</si>
  <si>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</si>
  <si>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</si>
  <si>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</si>
  <si>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</si>
  <si>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</si>
  <si>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</si>
  <si>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</si>
  <si>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</si>
  <si>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</si>
  <si>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</si>
  <si>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</si>
  <si>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</si>
  <si>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</si>
  <si>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</si>
  <si>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</si>
  <si>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</si>
  <si>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</si>
  <si>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</si>
  <si>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</si>
  <si>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</si>
  <si>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</si>
  <si>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</si>
  <si>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</si>
  <si>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</si>
  <si>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</si>
  <si>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</si>
  <si>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</si>
  <si>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</si>
  <si>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</si>
  <si>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</si>
  <si>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</si>
  <si>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</si>
  <si>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</si>
  <si>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</si>
  <si>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</si>
  <si>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</si>
  <si>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</si>
  <si>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</si>
  <si>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</si>
  <si>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</si>
  <si>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</si>
  <si>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</si>
  <si>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</si>
  <si>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</si>
  <si>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</si>
  <si>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</si>
  <si>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</si>
  <si>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</si>
  <si>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</si>
  <si>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</si>
  <si>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</si>
  <si>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</si>
  <si>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</si>
  <si>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</si>
  <si>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</si>
  <si>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</si>
  <si>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</si>
  <si>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</si>
  <si>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</si>
  <si>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</si>
  <si>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</si>
  <si>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</si>
  <si>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</si>
  <si>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</si>
  <si>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</si>
  <si>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</si>
  <si>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</si>
  <si>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</si>
  <si>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</si>
  <si>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</si>
  <si>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</si>
  <si>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</si>
  <si>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</si>
  <si>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</si>
  <si>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</si>
  <si>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</si>
  <si>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</si>
  <si>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</si>
  <si>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</si>
  <si>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</si>
  <si>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</si>
  <si>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</si>
  <si>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</si>
  <si>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</si>
  <si>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</si>
  <si>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</si>
  <si>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</si>
  <si>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</si>
  <si>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</si>
  <si>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</si>
  <si>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</si>
  <si>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</si>
  <si>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</si>
  <si>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</si>
  <si>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</si>
  <si>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</si>
  <si>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</si>
  <si>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</si>
  <si>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</si>
  <si>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</si>
  <si>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</si>
  <si>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</si>
  <si>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</si>
  <si>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</si>
  <si>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</si>
  <si>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</si>
  <si>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</si>
  <si>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</si>
  <si>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</si>
  <si>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</si>
  <si>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</si>
  <si>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</si>
  <si>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</si>
  <si>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</si>
  <si>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</si>
  <si>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</si>
  <si>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</si>
  <si>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</si>
  <si>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</si>
  <si>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</si>
  <si>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</si>
  <si>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</si>
  <si>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</si>
  <si>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</si>
  <si>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</si>
  <si>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</si>
  <si>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</si>
  <si>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</si>
  <si>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</si>
  <si>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</si>
  <si>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</si>
  <si>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</si>
  <si>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</si>
  <si>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</si>
  <si>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</si>
  <si>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</si>
  <si>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</si>
  <si>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</si>
  <si>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</si>
  <si>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</si>
  <si>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</si>
  <si>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</si>
  <si>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</si>
  <si>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</si>
  <si>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</si>
  <si>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</si>
  <si>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</si>
  <si>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</si>
  <si>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</si>
  <si>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</si>
  <si>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</si>
  <si>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</si>
  <si>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</si>
  <si>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</si>
  <si>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</si>
  <si>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</si>
  <si>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</si>
  <si>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</si>
  <si>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</si>
  <si>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</si>
  <si>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</si>
  <si>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</si>
  <si>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</si>
  <si>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</si>
  <si>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</si>
  <si>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</si>
  <si>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</si>
  <si>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</si>
  <si>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</si>
  <si>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</si>
  <si>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</si>
  <si>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</si>
  <si>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</si>
  <si>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</si>
  <si>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</si>
  <si>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</si>
  <si>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</si>
  <si>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</si>
  <si>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</si>
  <si>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</si>
  <si>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</si>
  <si>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</si>
  <si>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</si>
  <si>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</si>
  <si>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</si>
  <si>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</si>
  <si>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</si>
  <si>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</si>
  <si>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</si>
  <si>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</si>
  <si>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</si>
  <si>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</si>
  <si>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</si>
  <si>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</si>
  <si>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</si>
  <si>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</si>
  <si>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</si>
  <si>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</si>
  <si>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</si>
  <si>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</si>
  <si>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</si>
  <si>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</si>
  <si>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</si>
  <si>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</si>
  <si>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</si>
  <si>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</si>
  <si>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</si>
  <si>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</si>
  <si>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</si>
  <si>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</si>
  <si>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</si>
  <si>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</si>
  <si>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</si>
  <si>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</si>
  <si>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</si>
  <si>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</si>
  <si>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</si>
  <si>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</si>
  <si>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</si>
  <si>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</si>
  <si>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</si>
  <si>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</si>
  <si>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</si>
  <si>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</si>
  <si>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</si>
  <si>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</si>
  <si>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</si>
  <si>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</si>
  <si>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</si>
  <si>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</si>
  <si>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</si>
  <si>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</si>
  <si>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</si>
  <si>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</si>
  <si>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</si>
  <si>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</si>
  <si>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</si>
  <si>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</si>
  <si>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</si>
  <si>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</si>
  <si>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</si>
  <si>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</si>
  <si>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</si>
  <si>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</si>
  <si>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</si>
  <si>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</si>
  <si>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</si>
  <si>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</si>
  <si>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</si>
  <si>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</si>
  <si>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</si>
  <si>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</si>
  <si>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</si>
  <si>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</si>
  <si>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</si>
  <si>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</si>
  <si>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</si>
  <si>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</si>
  <si>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</si>
  <si>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</si>
  <si>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</si>
  <si>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</si>
  <si>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</si>
  <si>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</si>
  <si>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</si>
  <si>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</si>
  <si>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</si>
  <si>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</si>
  <si>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</si>
  <si>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</si>
  <si>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</si>
  <si>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</si>
  <si>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</si>
  <si>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</si>
  <si>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</si>
  <si>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</si>
  <si>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</si>
  <si>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</si>
  <si>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</si>
  <si>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</si>
  <si>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</si>
  <si>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</si>
  <si>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</si>
  <si>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</si>
  <si>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</si>
  <si>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</si>
  <si>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</si>
  <si>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</si>
  <si>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</si>
  <si>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</si>
  <si>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</si>
  <si>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</si>
  <si>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</si>
  <si>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</si>
  <si>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</si>
  <si>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</si>
  <si>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</si>
  <si>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</si>
  <si>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</si>
  <si>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</si>
  <si>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</si>
  <si>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</si>
  <si>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</si>
  <si>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</si>
  <si>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</si>
  <si>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</si>
  <si>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</si>
  <si>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</si>
  <si>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</si>
  <si>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</si>
  <si>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</si>
  <si>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</si>
  <si>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</si>
  <si>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</si>
  <si>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</si>
  <si>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</si>
  <si>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</si>
  <si>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</si>
  <si>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</si>
  <si>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</si>
  <si>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</si>
  <si>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</si>
  <si>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</si>
  <si>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</si>
  <si>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</si>
  <si>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</si>
  <si>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</si>
  <si>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</si>
  <si>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</si>
  <si>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</si>
  <si>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</si>
  <si>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</si>
  <si>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</si>
  <si>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</si>
  <si>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</si>
  <si>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</si>
  <si>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</si>
  <si>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</si>
  <si>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</si>
  <si>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</si>
  <si>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</si>
  <si>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</si>
  <si>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</si>
  <si>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</si>
  <si>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</si>
  <si>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</si>
  <si>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</si>
  <si>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</si>
  <si>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</si>
  <si>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</si>
  <si>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</si>
  <si>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</si>
  <si>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</si>
  <si>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</si>
  <si>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</si>
  <si>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</si>
  <si>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</si>
  <si>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</si>
  <si>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</si>
  <si>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</si>
  <si>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</si>
  <si>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</si>
  <si>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</si>
  <si>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</si>
  <si>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</si>
  <si>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</si>
  <si>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</si>
  <si>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</si>
  <si>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</si>
  <si>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</si>
  <si>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</si>
  <si>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</si>
  <si>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</si>
  <si>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</si>
  <si>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</si>
  <si>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</si>
  <si>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</si>
  <si>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</si>
  <si>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</si>
  <si>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</si>
  <si>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</si>
  <si>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</si>
  <si>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</si>
  <si>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</si>
  <si>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</si>
  <si>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</si>
  <si>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</si>
  <si>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</si>
  <si>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</si>
  <si>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</si>
  <si>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</si>
  <si>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</si>
  <si>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</si>
  <si>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</si>
  <si>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</si>
  <si>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</si>
  <si>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</si>
  <si>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</si>
  <si>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</si>
  <si>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</si>
  <si>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</si>
  <si>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</si>
  <si>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</si>
  <si>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</si>
  <si>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</si>
  <si>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</si>
  <si>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</si>
  <si>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</si>
  <si>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</si>
  <si>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</si>
  <si>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</si>
  <si>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</si>
  <si>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</si>
  <si>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</si>
  <si>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</si>
  <si>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</si>
  <si>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</si>
  <si>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</si>
  <si>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</si>
  <si>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</si>
  <si>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</si>
  <si>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</si>
  <si>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</si>
  <si>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</si>
  <si>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</si>
  <si>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</si>
  <si>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</si>
  <si>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</si>
  <si>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</si>
  <si>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</si>
  <si>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</si>
  <si>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</si>
  <si>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</si>
  <si>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</si>
  <si>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</si>
  <si>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</si>
  <si>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</si>
  <si>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</si>
  <si>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</si>
  <si>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</si>
  <si>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</si>
  <si>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</si>
  <si>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</si>
  <si>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</si>
  <si>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</si>
  <si>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</si>
  <si>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</si>
  <si>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</si>
  <si>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</si>
  <si>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</si>
  <si>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</si>
  <si>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</si>
  <si>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</si>
  <si>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</si>
  <si>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</si>
  <si>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</si>
  <si>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</si>
  <si>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</si>
  <si>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</si>
  <si>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</si>
  <si>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</si>
  <si>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</si>
  <si>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</si>
  <si>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</si>
  <si>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</si>
  <si>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</si>
  <si>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</si>
  <si>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</si>
  <si>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</si>
  <si>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</si>
  <si>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</si>
  <si>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</si>
  <si>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</si>
  <si>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</si>
  <si>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</si>
  <si>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</si>
  <si>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</si>
  <si>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</si>
  <si>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</si>
  <si>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</si>
  <si>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</si>
  <si>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</si>
  <si>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</si>
  <si>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</si>
  <si>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</si>
  <si>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</si>
  <si>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</si>
  <si>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</si>
  <si>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</si>
  <si>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</si>
  <si>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</si>
  <si>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</si>
  <si>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</si>
  <si>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</si>
  <si>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</si>
  <si>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</si>
  <si>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</si>
  <si>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</si>
  <si>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</si>
  <si>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</si>
  <si>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</si>
  <si>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</si>
  <si>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</si>
  <si>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</si>
  <si>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</si>
  <si>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</si>
  <si>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</si>
  <si>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</si>
  <si>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</si>
  <si>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</si>
  <si>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</si>
  <si>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</si>
  <si>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</si>
  <si>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</si>
  <si>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</si>
  <si>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</si>
  <si>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</si>
  <si>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</si>
  <si>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</si>
  <si>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</si>
  <si>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</si>
  <si>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</si>
  <si>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</si>
  <si>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</si>
  <si>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</si>
  <si>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</si>
  <si>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</si>
  <si>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</si>
  <si>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</si>
  <si>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</si>
  <si>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</si>
  <si>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</si>
  <si>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</si>
  <si>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</si>
  <si>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</si>
  <si>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</si>
  <si>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</si>
  <si>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</si>
  <si>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</si>
  <si>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</si>
  <si>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</si>
  <si>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</si>
  <si>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</si>
  <si>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</si>
  <si>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</si>
  <si>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</si>
  <si>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</si>
  <si>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</si>
  <si>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</si>
  <si>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</si>
  <si>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</si>
  <si>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</si>
  <si>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</si>
  <si>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</si>
  <si>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</si>
  <si>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</si>
  <si>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</si>
  <si>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</si>
  <si>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</si>
  <si>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</si>
  <si>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</si>
  <si>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</si>
  <si>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</si>
  <si>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</si>
  <si>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</si>
  <si>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</si>
  <si>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</si>
  <si>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</si>
  <si>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</si>
  <si>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</si>
  <si>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</si>
  <si>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</si>
  <si>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</si>
  <si>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</si>
  <si>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</si>
  <si>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</si>
  <si>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</si>
  <si>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</si>
  <si>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</si>
  <si>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</si>
  <si>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</si>
  <si>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</si>
  <si>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</si>
  <si>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</si>
  <si>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</si>
  <si>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</si>
  <si>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</si>
  <si>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</si>
  <si>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</si>
  <si>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</si>
  <si>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</si>
  <si>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</si>
  <si>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</si>
  <si>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</si>
  <si>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</si>
  <si>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</si>
  <si>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</si>
  <si>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</si>
  <si>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</si>
  <si>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</si>
  <si>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</si>
  <si>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</si>
  <si>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</si>
  <si>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</si>
  <si>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</si>
  <si>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</si>
  <si>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</si>
  <si>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</si>
  <si>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</si>
  <si>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</si>
  <si>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</si>
  <si>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</si>
  <si>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</si>
  <si>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</si>
  <si>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</si>
  <si>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</si>
  <si>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</si>
  <si>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</si>
  <si>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</si>
  <si>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</si>
  <si>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</si>
  <si>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</si>
  <si>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</si>
  <si>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</si>
  <si>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</si>
  <si>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</si>
  <si>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</si>
  <si>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</si>
  <si>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</si>
  <si>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</si>
  <si>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</si>
  <si>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</si>
  <si>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</si>
  <si>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</si>
  <si>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</si>
  <si>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</si>
  <si>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</si>
  <si>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</si>
  <si>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</si>
  <si>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</si>
  <si>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</si>
  <si>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</si>
  <si>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</si>
  <si>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</si>
  <si>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</si>
  <si>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</si>
  <si>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</si>
  <si>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</si>
  <si>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</si>
  <si>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</si>
  <si>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</si>
  <si>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</si>
  <si>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</si>
  <si>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</si>
  <si>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</si>
  <si>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</si>
  <si>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</si>
  <si>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</si>
  <si>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</si>
  <si>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</si>
  <si>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</si>
  <si>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</si>
  <si>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</si>
  <si>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</si>
  <si>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</si>
  <si>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</si>
  <si>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</si>
  <si>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</si>
  <si>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</si>
  <si>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</si>
  <si>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</si>
  <si>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</si>
  <si>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</si>
  <si>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</si>
  <si>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</si>
  <si>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</si>
  <si>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</si>
  <si>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</si>
  <si>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</si>
  <si>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</si>
  <si>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</si>
  <si>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</si>
  <si>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</si>
  <si>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</si>
  <si>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</si>
  <si>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</si>
  <si>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</si>
  <si>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</si>
  <si>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</si>
  <si>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</si>
  <si>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</si>
  <si>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</si>
  <si>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</si>
  <si>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</si>
  <si>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</si>
  <si>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</si>
  <si>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</si>
  <si>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</si>
  <si>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</si>
  <si>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</si>
  <si>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</si>
  <si>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</si>
  <si>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</si>
  <si>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</si>
  <si>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</si>
  <si>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</si>
  <si>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</si>
  <si>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</si>
  <si>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</si>
  <si>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</si>
  <si>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</si>
  <si>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</si>
  <si>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</si>
  <si>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</si>
  <si>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</si>
  <si>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</si>
  <si>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</si>
  <si>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</si>
  <si>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</si>
  <si>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</si>
  <si>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</si>
  <si>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</si>
  <si>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</si>
  <si>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</si>
  <si>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</si>
  <si>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</si>
  <si>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</si>
  <si>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</si>
  <si>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</si>
  <si>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</si>
  <si>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</si>
  <si>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</si>
  <si>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</si>
  <si>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</si>
  <si>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</si>
  <si>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</si>
  <si>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</si>
  <si>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</si>
  <si>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</si>
  <si>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</si>
  <si>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</si>
  <si>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</si>
  <si>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</si>
  <si>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</si>
  <si>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</si>
  <si>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</si>
  <si>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</si>
  <si>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</si>
  <si>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</si>
  <si>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</si>
  <si>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</si>
  <si>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</si>
  <si>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</si>
  <si>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</si>
  <si>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</si>
  <si>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</si>
  <si>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</si>
  <si>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</si>
  <si>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</si>
  <si>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</si>
  <si>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</si>
  <si>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</si>
  <si>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</si>
  <si>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</si>
  <si>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</si>
  <si>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</si>
  <si>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</si>
  <si>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</si>
  <si>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</si>
  <si>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</si>
  <si>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</si>
  <si>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</si>
  <si>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</si>
  <si>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</si>
  <si>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</si>
  <si>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</si>
  <si>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</si>
  <si>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</si>
  <si>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</si>
  <si>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</si>
  <si>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</si>
  <si>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</si>
  <si>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</si>
  <si>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</si>
  <si>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</si>
  <si>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</si>
  <si>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</si>
  <si>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</si>
  <si>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</si>
  <si>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</si>
  <si>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</si>
  <si>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</si>
  <si>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</si>
  <si>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</si>
  <si>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</si>
  <si>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</si>
  <si>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</si>
  <si>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</si>
  <si>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</si>
  <si>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</si>
  <si>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</si>
  <si>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</si>
  <si>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</si>
  <si>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</si>
  <si>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</si>
  <si>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</si>
  <si>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</si>
  <si>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</si>
  <si>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</si>
  <si>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</si>
  <si>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</si>
  <si>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</si>
  <si>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</si>
  <si>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</si>
  <si>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</si>
  <si>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</si>
  <si>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</si>
  <si>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</si>
  <si>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</si>
  <si>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</si>
  <si>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</si>
  <si>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</si>
  <si>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</si>
  <si>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</si>
  <si>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</si>
  <si>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</si>
  <si>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</si>
  <si>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</si>
  <si>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</si>
  <si>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</si>
  <si>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</si>
  <si>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</si>
  <si>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</si>
  <si>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</si>
  <si>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</si>
  <si>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</si>
  <si>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</si>
  <si>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</si>
  <si>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</si>
  <si>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</si>
  <si>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</si>
  <si>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</si>
  <si>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</si>
  <si>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</si>
  <si>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</si>
  <si>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</si>
  <si>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</si>
  <si>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</si>
  <si>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</si>
  <si>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</si>
  <si>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</si>
  <si>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</si>
  <si>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</si>
  <si>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</si>
  <si>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</si>
  <si>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</si>
  <si>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</si>
  <si>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</si>
  <si>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</si>
  <si>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</si>
  <si>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</si>
  <si>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</si>
  <si>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</si>
  <si>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</si>
  <si>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</si>
  <si>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</si>
  <si>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</si>
  <si>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</si>
  <si>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</si>
  <si>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</si>
  <si>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</si>
  <si>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</si>
  <si>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</si>
  <si>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</si>
  <si>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</si>
  <si>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</si>
  <si>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</si>
  <si>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</si>
  <si>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</si>
  <si>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</si>
  <si>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</si>
  <si>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</si>
  <si>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</si>
  <si>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</si>
  <si>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</si>
  <si>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</si>
  <si>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</si>
  <si>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</si>
  <si>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</si>
  <si>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</si>
  <si>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</si>
  <si>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</si>
  <si>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</si>
  <si>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</si>
  <si>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</si>
  <si>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</si>
  <si>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</si>
  <si>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</si>
  <si>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</si>
  <si>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</si>
  <si>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</si>
  <si>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</si>
  <si>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</si>
  <si>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</si>
  <si>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</si>
  <si>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</si>
  <si>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</si>
  <si>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</si>
  <si>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</si>
  <si>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</si>
  <si>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</si>
  <si>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</si>
  <si>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</si>
  <si>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</si>
  <si>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</si>
  <si>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</si>
  <si>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</si>
  <si>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</si>
  <si>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</si>
  <si>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</si>
  <si>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</si>
  <si>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</si>
  <si>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</si>
  <si>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</si>
  <si>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</si>
  <si>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</si>
  <si>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</si>
  <si>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</si>
  <si>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</si>
  <si>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</si>
  <si>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</si>
  <si>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</si>
  <si>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</si>
  <si>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</si>
  <si>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</si>
  <si>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</si>
  <si>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</si>
  <si>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</si>
  <si>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</si>
  <si>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</si>
  <si>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</si>
  <si>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</si>
  <si>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</si>
  <si>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</si>
  <si>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</si>
  <si>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</si>
  <si>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</si>
  <si>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</si>
  <si>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</si>
  <si>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</si>
  <si>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</si>
  <si>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</si>
  <si>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</si>
  <si>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</si>
  <si>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</si>
  <si>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</si>
  <si>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</si>
  <si>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</si>
  <si>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</si>
  <si>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</si>
  <si>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</si>
  <si>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</si>
  <si>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</si>
  <si>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</si>
  <si>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</si>
  <si>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</si>
  <si>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</si>
  <si>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</si>
  <si>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</si>
  <si>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</si>
  <si>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</si>
  <si>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</si>
  <si>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</si>
  <si>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</si>
  <si>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</si>
  <si>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</si>
  <si>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</si>
  <si>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</si>
  <si>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</si>
  <si>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</si>
  <si>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</si>
  <si>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</si>
  <si>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</si>
  <si>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</si>
  <si>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</si>
  <si>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</si>
  <si>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</si>
  <si>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</si>
  <si>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</si>
  <si>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</si>
  <si>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</si>
  <si>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</si>
  <si>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</si>
  <si>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</si>
  <si>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</si>
  <si>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</si>
  <si>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</si>
  <si>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</si>
  <si>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</si>
  <si>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</si>
  <si>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</si>
  <si>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</si>
  <si>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</si>
  <si>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</si>
  <si>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</si>
  <si>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</si>
  <si>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</si>
  <si>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</si>
  <si>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</si>
  <si>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</si>
  <si>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</si>
  <si>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</si>
  <si>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</si>
  <si>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</si>
  <si>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</si>
  <si>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</si>
  <si>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</si>
  <si>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</si>
  <si>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</si>
  <si>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</si>
  <si>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</si>
  <si>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</si>
  <si>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</si>
  <si>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</si>
  <si>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</si>
  <si>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</si>
  <si>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</si>
  <si>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</si>
  <si>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</si>
  <si>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</si>
  <si>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</si>
  <si>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</si>
  <si>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</si>
  <si>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</si>
  <si>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</si>
  <si>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</si>
  <si>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</si>
  <si>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</si>
  <si>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</si>
  <si>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</si>
  <si>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</si>
  <si>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</si>
  <si>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</si>
  <si>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</si>
  <si>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</si>
  <si>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</si>
  <si>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</si>
  <si>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</si>
  <si>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</si>
  <si>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</si>
  <si>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</si>
  <si>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</si>
  <si>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</si>
  <si>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</si>
  <si>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</si>
  <si>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</si>
  <si>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</si>
  <si>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</si>
  <si>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</si>
  <si>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</si>
  <si>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</si>
  <si>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</si>
  <si>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</si>
  <si>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</si>
  <si>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</si>
  <si>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</si>
  <si>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</si>
  <si>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</si>
  <si>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</si>
  <si>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</si>
  <si>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</si>
  <si>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</si>
  <si>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</si>
  <si>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</si>
  <si>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</si>
  <si>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</si>
  <si>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</si>
  <si>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</si>
  <si>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</si>
  <si>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</si>
  <si>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</si>
  <si>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</si>
  <si>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</si>
  <si>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</si>
  <si>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</si>
  <si>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</si>
  <si>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</si>
  <si>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</si>
  <si>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</si>
  <si>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</si>
  <si>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</si>
  <si>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</si>
  <si>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</si>
  <si>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</si>
  <si>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</si>
  <si>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</si>
  <si>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</si>
  <si>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</si>
  <si>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</si>
  <si>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</si>
  <si>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</si>
  <si>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</si>
  <si>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</si>
  <si>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</si>
  <si>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</si>
  <si>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</si>
  <si>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</si>
  <si>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</si>
  <si>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</si>
  <si>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</si>
  <si>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</si>
  <si>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</si>
  <si>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</si>
  <si>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</si>
  <si>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</si>
  <si>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</si>
  <si>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</si>
  <si>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</si>
  <si>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</si>
  <si>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</si>
  <si>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</si>
  <si>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</si>
  <si>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</si>
  <si>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</si>
  <si>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</si>
  <si>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</si>
  <si>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</si>
  <si>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</si>
  <si>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</si>
  <si>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</si>
  <si>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</si>
  <si>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</si>
  <si>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</si>
  <si>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</si>
  <si>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</si>
  <si>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</si>
  <si>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</si>
  <si>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</si>
  <si>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</si>
  <si>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</si>
  <si>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</si>
  <si>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</si>
  <si>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</si>
  <si>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</si>
  <si>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</si>
  <si>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</si>
  <si>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</si>
  <si>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</si>
  <si>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</si>
  <si>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</si>
  <si>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</si>
  <si>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</si>
  <si>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</si>
  <si>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</si>
  <si>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</si>
  <si>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</si>
  <si>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</si>
  <si>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</si>
  <si>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</si>
  <si>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</si>
  <si>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</si>
  <si>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</si>
  <si>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</si>
  <si>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</si>
  <si>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</si>
  <si>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</si>
  <si>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</si>
  <si>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</si>
  <si>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</si>
  <si>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</si>
  <si>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</si>
  <si>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</si>
  <si>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</si>
  <si>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</si>
  <si>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</si>
  <si>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</si>
  <si>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</si>
  <si>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</si>
  <si>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</si>
  <si>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</si>
  <si>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</si>
  <si>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</si>
  <si>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</si>
  <si>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</si>
  <si>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</si>
  <si>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</si>
  <si>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</si>
  <si>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</si>
  <si>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</si>
  <si>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</si>
  <si>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</si>
  <si>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</si>
  <si>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</si>
  <si>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</si>
  <si>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</si>
  <si>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</si>
  <si>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</si>
  <si>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</si>
  <si>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</si>
  <si>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</si>
  <si>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</si>
  <si>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</si>
  <si>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</si>
  <si>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</si>
  <si>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</si>
  <si>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</si>
  <si>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</si>
  <si>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</si>
  <si>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</si>
  <si>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</si>
  <si>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</si>
  <si>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</si>
  <si>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</si>
  <si>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</si>
  <si>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</si>
  <si>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</si>
  <si>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</si>
  <si>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</si>
  <si>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</si>
  <si>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</si>
  <si>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</si>
  <si>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</si>
  <si>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</si>
  <si>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</si>
  <si>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</si>
  <si>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</si>
  <si>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</si>
  <si>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</si>
  <si>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</si>
  <si>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</si>
  <si>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</si>
  <si>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</si>
  <si>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</si>
  <si>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</si>
  <si>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</si>
  <si>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</si>
  <si>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</si>
  <si>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</si>
  <si>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</si>
  <si>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</si>
  <si>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</si>
  <si>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</si>
  <si>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</si>
  <si>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</si>
  <si>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</si>
  <si>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</si>
  <si>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</si>
  <si>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</si>
  <si>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</si>
  <si>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</si>
  <si>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</si>
  <si>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</si>
  <si>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</si>
  <si>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</si>
  <si>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</si>
  <si>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</si>
  <si>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</si>
  <si>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</si>
  <si>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</si>
  <si>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</si>
  <si>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</si>
  <si>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</si>
  <si>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</si>
  <si>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</si>
  <si>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</si>
  <si>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</si>
  <si>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</si>
  <si>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</si>
  <si>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</si>
  <si>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</si>
  <si>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</si>
  <si>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</si>
  <si>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</si>
  <si>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</si>
  <si>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</si>
  <si>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</si>
  <si>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</si>
  <si>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</si>
  <si>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</si>
  <si>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</si>
  <si>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</si>
  <si>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</si>
  <si>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</si>
  <si>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</si>
  <si>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</si>
  <si>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</si>
  <si>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</si>
  <si>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</si>
  <si>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</si>
  <si>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</si>
  <si>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</si>
  <si>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</si>
  <si>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</si>
  <si>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</si>
  <si>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</si>
  <si>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</si>
  <si>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</si>
  <si>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</si>
  <si>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</si>
  <si>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</si>
  <si>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</si>
  <si>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</si>
  <si>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</si>
  <si>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</si>
  <si>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</si>
  <si>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</si>
  <si>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</si>
  <si>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</si>
  <si>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</si>
  <si>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</si>
  <si>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</si>
  <si>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</si>
  <si>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</si>
  <si>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</si>
  <si>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</si>
  <si>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</si>
  <si>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</si>
  <si>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</si>
  <si>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</si>
  <si>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</si>
  <si>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</si>
  <si>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</si>
  <si>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</si>
  <si>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</si>
  <si>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</si>
  <si>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</si>
  <si>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</si>
  <si>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</si>
  <si>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</si>
  <si>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</si>
  <si>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</si>
  <si>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</si>
  <si>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</si>
  <si>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</si>
  <si>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</si>
  <si>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</si>
  <si>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</si>
  <si>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</si>
  <si>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</si>
  <si>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</si>
  <si>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</si>
  <si>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</si>
  <si>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</si>
  <si>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</si>
  <si>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</si>
  <si>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</si>
  <si>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</si>
  <si>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</si>
  <si>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</si>
  <si>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</si>
  <si>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</si>
  <si>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</si>
  <si>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</si>
  <si>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</si>
  <si>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</si>
  <si>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</si>
  <si>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</si>
  <si>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</si>
  <si>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</si>
  <si>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</si>
  <si>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</si>
  <si>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</si>
  <si>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</si>
  <si>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</si>
  <si>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</si>
  <si>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</si>
  <si>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</si>
  <si>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</si>
  <si>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</si>
  <si>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</si>
  <si>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</si>
  <si>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</si>
  <si>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</si>
  <si>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</si>
  <si>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</si>
  <si>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</si>
  <si>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</si>
  <si>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</si>
  <si>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</si>
  <si>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</si>
  <si>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</si>
  <si>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</si>
  <si>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</si>
  <si>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</si>
  <si>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</si>
  <si>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</si>
  <si>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</si>
  <si>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</si>
  <si>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</si>
  <si>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</si>
  <si>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</si>
  <si>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</si>
  <si>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</si>
  <si>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</si>
  <si>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</si>
  <si>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</si>
  <si>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</si>
  <si>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</si>
  <si>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</si>
  <si>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</si>
  <si>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</si>
  <si>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</si>
  <si>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</si>
  <si>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</si>
  <si>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</si>
  <si>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</si>
  <si>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</si>
  <si>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</si>
  <si>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</si>
  <si>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</si>
  <si>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</si>
  <si>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</si>
  <si>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</si>
  <si>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</si>
  <si>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</si>
  <si>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</si>
  <si>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</si>
  <si>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</si>
  <si>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</si>
  <si>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</si>
  <si>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</si>
  <si>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</si>
  <si>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</si>
  <si>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</si>
  <si>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</si>
  <si>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</si>
  <si>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</si>
  <si>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</si>
  <si>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</si>
  <si>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</si>
  <si>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</si>
  <si>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</si>
  <si>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</si>
  <si>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</si>
  <si>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</si>
  <si>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</si>
  <si>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</si>
  <si>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</si>
  <si>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</si>
  <si>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</si>
  <si>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</si>
  <si>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</si>
  <si>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</si>
  <si>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</si>
  <si>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</si>
  <si>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</si>
  <si>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</si>
  <si>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</si>
  <si>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</si>
  <si>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</si>
  <si>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</si>
  <si>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</si>
  <si>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</si>
  <si>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</si>
  <si>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</si>
  <si>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</si>
  <si>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</si>
  <si>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</si>
  <si>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</si>
  <si>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</si>
  <si>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</si>
  <si>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</si>
  <si>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</si>
  <si>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</si>
  <si>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</si>
  <si>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</si>
  <si>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</si>
  <si>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</si>
  <si>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</si>
  <si>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</si>
  <si>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</si>
  <si>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</si>
  <si>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</si>
  <si>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</si>
  <si>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</si>
  <si>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</si>
  <si>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</si>
  <si>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</si>
  <si>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</si>
  <si>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</si>
  <si>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</si>
  <si>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</si>
  <si>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</si>
  <si>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</si>
  <si>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</si>
  <si>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</si>
  <si>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</si>
  <si>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</si>
  <si>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</si>
  <si>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</si>
  <si>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</si>
  <si>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</si>
  <si>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</si>
  <si>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</si>
  <si>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</si>
  <si>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</si>
  <si>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</si>
  <si>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</si>
  <si>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</si>
  <si>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</si>
  <si>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</si>
  <si>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</si>
  <si>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</si>
  <si>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</si>
  <si>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</si>
  <si>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</si>
  <si>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</si>
  <si>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</si>
  <si>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</si>
  <si>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</si>
  <si>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</si>
  <si>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</si>
  <si>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</si>
  <si>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</si>
  <si>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</si>
  <si>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</si>
  <si>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</si>
  <si>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</si>
  <si>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</si>
  <si>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</si>
  <si>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</si>
  <si>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</si>
  <si>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</si>
  <si>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</si>
  <si>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</si>
  <si>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</si>
  <si>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</si>
  <si>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</si>
  <si>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</si>
  <si>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</si>
  <si>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</si>
  <si>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</si>
  <si>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</si>
  <si>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</si>
  <si>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</si>
  <si>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</si>
  <si>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</si>
  <si>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</si>
  <si>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</si>
  <si>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</si>
  <si>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</si>
  <si>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</si>
  <si>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</si>
  <si>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</si>
  <si>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</si>
  <si>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</si>
  <si>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</si>
  <si>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</si>
  <si>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</si>
  <si>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</si>
  <si>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</si>
  <si>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</si>
  <si>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</si>
  <si>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</si>
  <si>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</si>
  <si>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</si>
  <si>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</si>
  <si>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</si>
  <si>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</si>
  <si>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</si>
  <si>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</si>
  <si>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</si>
  <si>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</si>
  <si>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</si>
  <si>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</si>
  <si>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</si>
  <si>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</si>
  <si>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</si>
  <si>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</si>
  <si>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</si>
  <si>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</si>
  <si>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</si>
  <si>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</si>
  <si>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</si>
  <si>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</si>
  <si>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</si>
  <si>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</si>
  <si>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</si>
  <si>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</si>
  <si>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</si>
  <si>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</si>
  <si>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</si>
  <si>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</si>
  <si>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</si>
  <si>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</si>
  <si>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</si>
  <si>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</si>
  <si>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</si>
  <si>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</si>
  <si>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</si>
  <si>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</si>
  <si>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</si>
  <si>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</si>
  <si>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</si>
  <si>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</si>
  <si>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</si>
  <si>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</si>
  <si>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</si>
  <si>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</si>
  <si>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</si>
  <si>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</si>
  <si>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</si>
  <si>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</si>
  <si>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</si>
  <si>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</si>
  <si>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</si>
  <si>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</si>
  <si>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</si>
  <si>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</si>
  <si>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</si>
  <si>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</si>
  <si>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</si>
  <si>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</si>
  <si>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</si>
  <si>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</si>
  <si>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</si>
  <si>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</si>
  <si>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</si>
  <si>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</si>
  <si>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</si>
  <si>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</si>
  <si>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</si>
  <si>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</si>
  <si>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</si>
  <si>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</si>
  <si>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</si>
  <si>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</si>
  <si>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</si>
  <si>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</si>
  <si>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</si>
  <si>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</si>
  <si>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</si>
  <si>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</si>
  <si>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</si>
  <si>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</si>
  <si>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</si>
  <si>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</si>
  <si>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</si>
  <si>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</si>
  <si>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</si>
  <si>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</si>
  <si>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</si>
  <si>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</si>
  <si>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</si>
  <si>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</si>
  <si>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</si>
  <si>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</si>
  <si>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</si>
  <si>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</si>
  <si>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</si>
  <si>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</si>
  <si>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</si>
  <si>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</si>
  <si>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</si>
  <si>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</si>
  <si>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</si>
  <si>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</si>
  <si>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</si>
  <si>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</si>
  <si>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</si>
  <si>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</si>
  <si>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</si>
  <si>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</si>
  <si>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</si>
  <si>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</si>
  <si>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</si>
  <si>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</si>
  <si>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</si>
  <si>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</si>
  <si>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</si>
  <si>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</si>
  <si>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</si>
  <si>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</si>
  <si>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</si>
  <si>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</si>
  <si>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</si>
  <si>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</si>
  <si>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</si>
  <si>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</si>
  <si>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</si>
  <si>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</si>
  <si>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</si>
  <si>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</si>
  <si>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</si>
  <si>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</si>
  <si>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</si>
  <si>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</si>
  <si>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</si>
  <si>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</si>
  <si>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</si>
  <si>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</si>
  <si>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</si>
  <si>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</si>
  <si>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</si>
  <si>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</si>
  <si>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</si>
  <si>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</si>
  <si>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</si>
  <si>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</si>
  <si>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</si>
  <si>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</si>
  <si>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</si>
  <si>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</si>
  <si>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</si>
  <si>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</si>
  <si>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</si>
  <si>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</si>
  <si>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</si>
  <si>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</si>
  <si>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</si>
  <si>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</si>
  <si>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</si>
  <si>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</si>
  <si>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</si>
  <si>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</si>
  <si>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</si>
  <si>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</si>
  <si>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</si>
  <si>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</si>
  <si>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</si>
  <si>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</si>
  <si>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</si>
  <si>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</si>
  <si>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</si>
  <si>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</si>
  <si>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</si>
  <si>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</si>
  <si>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</si>
  <si>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</si>
  <si>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</si>
  <si>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</si>
  <si>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</si>
  <si>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</si>
  <si>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</si>
  <si>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</si>
  <si>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</si>
  <si>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</si>
  <si>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</si>
  <si>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</si>
  <si>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</si>
  <si>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</si>
  <si>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</si>
  <si>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</si>
  <si>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</si>
  <si>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</si>
  <si>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</si>
  <si>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</si>
  <si>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</si>
  <si>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</si>
  <si>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</si>
  <si>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</si>
  <si>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</si>
  <si>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</si>
  <si>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</si>
  <si>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</si>
  <si>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</si>
  <si>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</si>
  <si>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</si>
  <si>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</si>
  <si>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</si>
  <si>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</si>
  <si>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</si>
  <si>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</si>
  <si>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</si>
  <si>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</si>
  <si>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</si>
  <si>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</si>
  <si>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</si>
  <si>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</si>
  <si>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</si>
  <si>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</si>
  <si>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</si>
  <si>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</si>
  <si>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</si>
  <si>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</si>
  <si>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</si>
  <si>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</si>
  <si>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</si>
  <si>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</si>
  <si>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</si>
  <si>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</si>
  <si>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</si>
  <si>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</si>
  <si>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</si>
  <si>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</si>
  <si>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</si>
  <si>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</si>
  <si>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</si>
  <si>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</si>
  <si>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</si>
  <si>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</si>
  <si>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</si>
  <si>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</si>
  <si>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</si>
  <si>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</si>
  <si>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</si>
  <si>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</si>
  <si>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</si>
  <si>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</si>
  <si>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</si>
  <si>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</si>
  <si>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</si>
  <si>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</si>
  <si>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</si>
  <si>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</si>
  <si>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</si>
  <si>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</si>
  <si>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</si>
  <si>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</si>
  <si>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</si>
  <si>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</si>
  <si>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</si>
  <si>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</si>
  <si>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</si>
  <si>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</si>
  <si>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</si>
  <si>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</si>
  <si>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</si>
  <si>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</si>
  <si>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</si>
  <si>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</si>
  <si>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</si>
  <si>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</si>
  <si>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</si>
  <si>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</si>
  <si>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</si>
  <si>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</si>
  <si>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</si>
  <si>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</si>
  <si>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</si>
  <si>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</si>
  <si>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</si>
  <si>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</si>
  <si>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</si>
  <si>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</si>
  <si>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</si>
  <si>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</si>
  <si>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</si>
  <si>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</si>
  <si>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</si>
  <si>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</si>
  <si>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</si>
  <si>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</si>
  <si>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</si>
  <si>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</si>
  <si>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</si>
  <si>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</si>
  <si>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</si>
  <si>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</si>
  <si>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</si>
  <si>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</si>
  <si>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</si>
  <si>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</si>
  <si>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</si>
  <si>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</si>
  <si>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</si>
  <si>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</si>
  <si>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</si>
  <si>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</si>
  <si>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</si>
  <si>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</si>
  <si>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</si>
  <si>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</si>
  <si>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</si>
  <si>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</si>
  <si>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</si>
  <si>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</si>
  <si>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</si>
  <si>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</si>
  <si>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</si>
  <si>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</si>
  <si>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</si>
  <si>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</si>
  <si>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</si>
  <si>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</si>
  <si>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</si>
  <si>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</si>
  <si>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</si>
  <si>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</si>
  <si>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</si>
  <si>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</si>
  <si>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</si>
  <si>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</si>
  <si>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</si>
  <si>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</si>
  <si>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</si>
  <si>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</si>
  <si>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</si>
  <si>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</si>
  <si>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</si>
  <si>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</si>
  <si>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</si>
  <si>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</si>
  <si>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</si>
  <si>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</si>
  <si>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</si>
  <si>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</si>
  <si>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</si>
  <si>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</si>
  <si>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</si>
  <si>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</si>
  <si>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</si>
  <si>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</si>
  <si>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</si>
  <si>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</si>
  <si>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</si>
  <si>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</si>
  <si>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</si>
  <si>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</si>
  <si>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</si>
  <si>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</si>
  <si>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</si>
  <si>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</si>
  <si>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</si>
  <si>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</si>
  <si>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</si>
  <si>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</si>
  <si>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</si>
  <si>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</si>
  <si>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</si>
  <si>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</si>
  <si>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</si>
  <si>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</si>
  <si>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</si>
  <si>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</si>
  <si>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</si>
  <si>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</si>
  <si>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</si>
  <si>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</si>
  <si>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</si>
  <si>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</si>
  <si>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</si>
  <si>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</si>
  <si>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</si>
  <si>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</si>
  <si>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</si>
  <si>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</si>
  <si>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</si>
  <si>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</si>
  <si>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</si>
  <si>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</si>
  <si>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</si>
  <si>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</si>
  <si>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</si>
  <si>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</si>
  <si>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</si>
  <si>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</si>
  <si>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</si>
  <si>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</si>
  <si>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</si>
  <si>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</si>
  <si>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</si>
  <si>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</si>
  <si>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</si>
  <si>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</si>
  <si>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</si>
  <si>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</si>
  <si>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</si>
  <si>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</si>
  <si>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</si>
  <si>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</si>
  <si>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</si>
  <si>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</si>
  <si>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</si>
  <si>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</si>
  <si>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</si>
  <si>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</si>
  <si>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</si>
  <si>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</si>
  <si>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</si>
  <si>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</si>
  <si>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</si>
  <si>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</si>
  <si>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</si>
  <si>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</si>
  <si>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</si>
  <si>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</si>
  <si>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</si>
  <si>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</si>
  <si>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</si>
  <si>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</si>
  <si>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</si>
  <si>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</si>
  <si>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</si>
  <si>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</si>
  <si>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</si>
  <si>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</si>
  <si>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</si>
  <si>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</si>
  <si>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</si>
  <si>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</si>
  <si>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</si>
  <si>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</si>
  <si>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</si>
  <si>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</si>
  <si>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</si>
  <si>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</si>
  <si>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</si>
  <si>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</si>
  <si>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</si>
  <si>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</si>
  <si>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</si>
  <si>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</si>
  <si>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</si>
  <si>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</si>
  <si>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</si>
  <si>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</si>
  <si>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</si>
  <si>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</si>
  <si>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</si>
  <si>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</si>
  <si>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</si>
  <si>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</si>
  <si>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</si>
  <si>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</si>
  <si>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</si>
  <si>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</si>
  <si>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</si>
  <si>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</si>
  <si>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</si>
  <si>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</si>
  <si>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</si>
  <si>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</si>
  <si>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</si>
  <si>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</si>
  <si>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</si>
  <si>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</si>
  <si>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</si>
  <si>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</si>
  <si>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</si>
  <si>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</si>
  <si>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</si>
  <si>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</si>
  <si>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</si>
  <si>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</si>
  <si>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</si>
  <si>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</si>
  <si>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</si>
  <si>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</si>
  <si>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</si>
  <si>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</si>
  <si>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</si>
  <si>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</si>
  <si>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</si>
  <si>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</si>
  <si>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</si>
  <si>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</si>
  <si>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</si>
  <si>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</si>
  <si>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</si>
  <si>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</si>
  <si>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</si>
  <si>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</si>
  <si>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</si>
  <si>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</si>
  <si>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</si>
  <si>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</si>
  <si>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</si>
  <si>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</si>
  <si>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</si>
  <si>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</si>
  <si>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</si>
  <si>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</si>
  <si>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</si>
  <si>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</si>
  <si>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</si>
  <si>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</si>
  <si>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</si>
  <si>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</si>
  <si>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</si>
  <si>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</si>
  <si>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</si>
  <si>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</si>
  <si>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</si>
  <si>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</si>
  <si>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</si>
  <si>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</si>
  <si>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</si>
  <si>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</si>
  <si>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</si>
  <si>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</si>
  <si>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</si>
  <si>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</si>
  <si>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</si>
  <si>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</si>
  <si>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</si>
  <si>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</si>
  <si>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</si>
  <si>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</si>
  <si>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</si>
  <si>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</si>
  <si>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</si>
  <si>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</si>
  <si>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</si>
  <si>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</si>
  <si>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</si>
  <si>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</si>
  <si>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</si>
  <si>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</si>
  <si>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</si>
  <si>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</si>
  <si>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</si>
  <si>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</si>
  <si>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</si>
  <si>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</si>
  <si>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</si>
  <si>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</si>
  <si>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</si>
  <si>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</si>
  <si>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</si>
  <si>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</si>
  <si>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</si>
  <si>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</si>
  <si>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</si>
  <si>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</si>
  <si>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</si>
  <si>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</si>
  <si>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</si>
  <si>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</si>
  <si>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</si>
  <si>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</si>
  <si>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</si>
  <si>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</si>
  <si>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</si>
  <si>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</si>
  <si>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</si>
  <si>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</si>
  <si>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</si>
  <si>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</si>
  <si>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</si>
  <si>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</si>
  <si>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</si>
  <si>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</si>
  <si>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</si>
  <si>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</si>
  <si>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</si>
  <si>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</si>
  <si>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</si>
  <si>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</si>
  <si>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</si>
  <si>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</si>
  <si>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</si>
  <si>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</si>
  <si>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</si>
  <si>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</si>
  <si>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</si>
  <si>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</si>
  <si>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</si>
  <si>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</si>
  <si>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</si>
  <si>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</si>
  <si>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</si>
  <si>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</si>
  <si>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</si>
  <si>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</si>
  <si>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</si>
  <si>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</si>
  <si>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</si>
  <si>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</si>
  <si>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</si>
  <si>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</si>
  <si>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</si>
  <si>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</si>
  <si>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</si>
  <si>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</si>
  <si>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</si>
  <si>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</si>
  <si>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</si>
  <si>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</si>
  <si>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</si>
  <si>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</si>
  <si>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</si>
  <si>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</si>
  <si>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</si>
  <si>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</si>
  <si>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</si>
  <si>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</si>
  <si>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</si>
  <si>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</si>
  <si>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</si>
  <si>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</si>
  <si>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</si>
  <si>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</si>
  <si>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</si>
  <si>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</si>
  <si>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</si>
  <si>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</si>
  <si>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</si>
  <si>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</si>
  <si>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</si>
  <si>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</si>
  <si>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</si>
  <si>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</si>
  <si>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</si>
  <si>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</si>
  <si>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</si>
  <si>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</si>
  <si>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</si>
  <si>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</si>
  <si>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</si>
  <si>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</si>
  <si>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</si>
  <si>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</si>
  <si>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</si>
  <si>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</si>
  <si>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</si>
  <si>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</si>
  <si>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</si>
  <si>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</si>
  <si>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</si>
  <si>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</si>
  <si>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</si>
  <si>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</si>
  <si>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</si>
  <si>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</si>
  <si>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</si>
  <si>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</si>
  <si>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</si>
  <si>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</si>
  <si>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</si>
  <si>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</si>
  <si>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</si>
  <si>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</si>
  <si>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</si>
  <si>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</si>
  <si>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</si>
  <si>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</si>
  <si>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</si>
  <si>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</si>
  <si>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</si>
  <si>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</si>
  <si>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</si>
  <si>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</si>
  <si>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</si>
  <si>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</si>
  <si>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</si>
  <si>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</si>
  <si>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</si>
  <si>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</si>
  <si>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</si>
  <si>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</si>
  <si>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</si>
  <si>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</si>
  <si>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</si>
  <si>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</si>
  <si>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</si>
  <si>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</si>
  <si>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</si>
  <si>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</si>
  <si>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</si>
  <si>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</si>
  <si>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</si>
  <si>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</si>
  <si>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</si>
  <si>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</si>
  <si>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</si>
  <si>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</si>
  <si>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</si>
  <si>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</si>
  <si>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</si>
  <si>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</si>
  <si>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</si>
  <si>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</si>
  <si>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</si>
  <si>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</si>
  <si>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</si>
  <si>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</si>
  <si>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</si>
  <si>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</si>
  <si>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</si>
  <si>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</si>
  <si>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</si>
  <si>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</si>
  <si>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</si>
  <si>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</si>
  <si>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</si>
  <si>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</si>
  <si>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</si>
  <si>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</si>
  <si>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</si>
  <si>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</si>
  <si>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</si>
  <si>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</si>
  <si>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</si>
  <si>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</si>
  <si>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</si>
  <si>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</si>
  <si>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</si>
  <si>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</si>
  <si>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</si>
  <si>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</si>
  <si>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</si>
  <si>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</si>
  <si>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</si>
  <si>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</si>
  <si>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</si>
  <si>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</si>
  <si>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</si>
  <si>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</si>
  <si>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</si>
  <si>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</si>
  <si>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</si>
  <si>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</si>
  <si>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</si>
  <si>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</si>
  <si>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</si>
  <si>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</si>
  <si>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</si>
  <si>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</si>
  <si>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</si>
  <si>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</si>
  <si>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</si>
  <si>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</si>
  <si>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</si>
  <si>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</si>
  <si>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</si>
  <si>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</si>
  <si>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</si>
  <si>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</si>
  <si>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</si>
  <si>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</si>
  <si>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</si>
  <si>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</si>
  <si>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</si>
  <si>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</si>
  <si>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</si>
  <si>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</si>
  <si>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</si>
  <si>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</si>
  <si>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</si>
  <si>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</si>
  <si>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</si>
  <si>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</si>
  <si>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</si>
  <si>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</si>
  <si>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</si>
  <si>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</si>
  <si>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</si>
  <si>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</si>
  <si>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</si>
  <si>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</si>
  <si>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</si>
  <si>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</si>
  <si>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</si>
  <si>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</si>
  <si>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</si>
  <si>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</si>
  <si>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</si>
  <si>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</si>
  <si>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</si>
  <si>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</si>
  <si>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</si>
  <si>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</si>
  <si>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</si>
  <si>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</si>
  <si>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</si>
  <si>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</si>
  <si>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</si>
  <si>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</si>
  <si>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</si>
  <si>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</si>
  <si>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</si>
  <si>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</si>
  <si>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</si>
  <si>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</si>
  <si>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</si>
  <si>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</si>
  <si>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</si>
  <si>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</si>
  <si>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</si>
  <si>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</si>
  <si>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</si>
  <si>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</si>
  <si>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</si>
  <si>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</si>
  <si>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</si>
  <si>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</si>
  <si>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</si>
  <si>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</si>
  <si>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</si>
  <si>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</si>
  <si>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</si>
  <si>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</si>
  <si>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</si>
  <si>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</si>
  <si>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</si>
  <si>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</si>
  <si>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</si>
  <si>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</si>
  <si>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</si>
  <si>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</si>
  <si>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</si>
  <si>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</si>
  <si>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</si>
  <si>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</si>
  <si>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</si>
  <si>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</si>
  <si>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</si>
  <si>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</si>
  <si>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</si>
  <si>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</si>
  <si>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</si>
  <si>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</si>
  <si>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</si>
  <si>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</si>
  <si>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</si>
  <si>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</si>
  <si>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</si>
  <si>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</si>
  <si>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</si>
  <si>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</si>
  <si>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</si>
  <si>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</si>
  <si>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</si>
  <si>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</si>
  <si>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</si>
  <si>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</si>
  <si>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</si>
  <si>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</si>
  <si>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</si>
  <si>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</si>
  <si>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</si>
  <si>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</si>
  <si>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</si>
  <si>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</si>
  <si>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</si>
  <si>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</si>
  <si>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</si>
  <si>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</si>
  <si>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</si>
  <si>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</si>
  <si>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</si>
  <si>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</si>
  <si>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</si>
  <si>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</si>
  <si>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</si>
  <si>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</si>
  <si>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</si>
  <si>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</si>
  <si>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</si>
  <si>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</si>
  <si>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</si>
  <si>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</si>
  <si>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</si>
  <si>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</si>
  <si>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</si>
  <si>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</si>
  <si>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</si>
  <si>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</si>
  <si>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</si>
  <si>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</si>
  <si>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</si>
  <si>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</si>
  <si>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</si>
  <si>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</si>
  <si>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</si>
  <si>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</si>
  <si>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</si>
  <si>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</si>
  <si>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</si>
  <si>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</si>
  <si>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</si>
  <si>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</si>
  <si>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</si>
  <si>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</si>
  <si>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</si>
  <si>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</si>
  <si>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</si>
  <si>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</si>
  <si>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</si>
  <si>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</si>
  <si>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</si>
  <si>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</si>
  <si>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</si>
  <si>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</si>
  <si>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</si>
  <si>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</si>
  <si>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</si>
  <si>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</si>
  <si>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</si>
  <si>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</si>
  <si>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</si>
  <si>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</si>
  <si>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</si>
  <si>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</si>
  <si>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</si>
  <si>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</si>
  <si>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</si>
  <si>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</si>
  <si>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</si>
  <si>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</si>
  <si>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</si>
  <si>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</si>
  <si>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</si>
  <si>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</si>
  <si>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</si>
  <si>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</si>
  <si>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</si>
  <si>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</si>
  <si>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</si>
  <si>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</si>
  <si>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</si>
  <si>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</si>
  <si>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</si>
  <si>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</si>
  <si>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</si>
  <si>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</si>
  <si>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</si>
  <si>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</si>
  <si>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</si>
  <si>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</si>
  <si>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</si>
  <si>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</si>
  <si>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</si>
  <si>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</si>
  <si>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</si>
  <si>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</si>
  <si>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</si>
  <si>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</si>
  <si>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</si>
  <si>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</si>
  <si>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</si>
  <si>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</si>
  <si>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</si>
  <si>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</si>
  <si>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</si>
  <si>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</si>
  <si>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</si>
  <si>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</si>
  <si>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</si>
  <si>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</si>
  <si>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</si>
  <si>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</si>
  <si>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</si>
  <si>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</si>
  <si>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</si>
  <si>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</si>
  <si>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</si>
  <si>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</si>
  <si>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</si>
  <si>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</si>
  <si>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</si>
  <si>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</si>
  <si>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</si>
  <si>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</si>
  <si>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</si>
  <si>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</si>
  <si>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</si>
  <si>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</si>
  <si>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</si>
  <si>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</si>
  <si>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</si>
  <si>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</si>
  <si>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</si>
  <si>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</si>
  <si>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</si>
  <si>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</si>
  <si>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</si>
  <si>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</si>
  <si>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</si>
  <si>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</si>
  <si>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</si>
  <si>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</si>
  <si>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</si>
  <si>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</si>
  <si>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</si>
  <si>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</si>
  <si>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</si>
  <si>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</si>
  <si>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</si>
  <si>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</si>
  <si>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</si>
  <si>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</si>
  <si>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</si>
  <si>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</si>
  <si>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</si>
  <si>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</si>
  <si>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</si>
  <si>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</si>
  <si>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</si>
  <si>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</si>
  <si>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</si>
  <si>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</si>
  <si>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</si>
  <si>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</si>
  <si>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</si>
  <si>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</si>
  <si>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</si>
  <si>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</si>
  <si>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</si>
  <si>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</si>
  <si>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</si>
  <si>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</si>
  <si>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</si>
  <si>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</si>
  <si>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</si>
  <si>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</si>
  <si>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</si>
  <si>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</si>
  <si>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</si>
  <si>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</si>
  <si>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</si>
  <si>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</si>
  <si>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</si>
  <si>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</si>
  <si>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</si>
  <si>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</si>
  <si>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</si>
  <si>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</si>
  <si>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</si>
  <si>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</si>
  <si>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</si>
  <si>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</si>
  <si>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</si>
  <si>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</si>
  <si>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</si>
  <si>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</si>
  <si>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</si>
  <si>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</si>
  <si>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</si>
  <si>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</si>
  <si>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</si>
  <si>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</si>
  <si>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</si>
  <si>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</si>
  <si>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</si>
  <si>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</si>
  <si>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</si>
  <si>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</si>
  <si>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</si>
  <si>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</si>
  <si>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</si>
  <si>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</si>
  <si>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</si>
  <si>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</si>
  <si>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</si>
  <si>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</si>
  <si>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</si>
  <si>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</si>
  <si>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</si>
  <si>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</si>
  <si>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</si>
  <si>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</si>
  <si>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</si>
  <si>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</si>
  <si>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</si>
  <si>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</si>
  <si>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</si>
  <si>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</si>
  <si>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</si>
  <si>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</si>
  <si>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</si>
  <si>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</si>
  <si>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</si>
  <si>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</si>
  <si>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</si>
  <si>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</si>
  <si>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</si>
  <si>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</si>
  <si>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</si>
  <si>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</si>
  <si>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</si>
  <si>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</si>
  <si>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</si>
  <si>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</si>
  <si>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</si>
  <si>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</si>
  <si>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</si>
  <si>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</si>
  <si>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</si>
  <si>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</si>
  <si>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</si>
  <si>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</si>
  <si>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</si>
  <si>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</si>
  <si>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</si>
  <si>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</si>
  <si>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</si>
  <si>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</si>
  <si>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</si>
  <si>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</si>
  <si>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</si>
  <si>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</si>
  <si>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</si>
  <si>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</si>
  <si>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</si>
  <si>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</si>
  <si>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</si>
  <si>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</si>
  <si>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</si>
  <si>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</si>
  <si>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</si>
  <si>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</si>
  <si>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</si>
  <si>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</si>
  <si>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</si>
  <si>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</si>
  <si>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</si>
  <si>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</si>
  <si>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</si>
  <si>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</si>
  <si>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</si>
  <si>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</si>
  <si>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</si>
  <si>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</si>
  <si>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</si>
  <si>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</si>
  <si>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</si>
  <si>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</si>
  <si>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</si>
  <si>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</si>
  <si>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</si>
  <si>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</si>
  <si>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</si>
  <si>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</si>
  <si>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</si>
  <si>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</si>
  <si>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</si>
  <si>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</si>
  <si>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</si>
  <si>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</si>
  <si>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</si>
  <si>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</si>
  <si>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</si>
  <si>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</si>
  <si>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</si>
  <si>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</si>
  <si>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</si>
  <si>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</si>
  <si>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</si>
  <si>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</si>
  <si>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</si>
  <si>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</si>
  <si>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</si>
  <si>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</si>
  <si>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</si>
  <si>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</si>
  <si>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</si>
  <si>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</si>
  <si>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</si>
  <si>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</si>
  <si>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</si>
  <si>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</si>
  <si>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</si>
  <si>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</si>
  <si>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</si>
  <si>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</si>
  <si>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</si>
  <si>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</si>
  <si>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</si>
  <si>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</si>
  <si>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</si>
  <si>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</si>
  <si>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</si>
  <si>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</si>
  <si>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</si>
  <si>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</si>
  <si>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</si>
  <si>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</si>
  <si>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</si>
  <si>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</si>
  <si>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</si>
  <si>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</si>
  <si>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</si>
  <si>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</si>
  <si>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</si>
  <si>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</si>
  <si>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</si>
  <si>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</si>
  <si>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</si>
  <si>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</si>
  <si>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</si>
  <si>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</si>
  <si>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</si>
  <si>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</si>
  <si>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</si>
  <si>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</si>
  <si>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</si>
  <si>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</si>
  <si>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</si>
  <si>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</si>
  <si>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</si>
  <si>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</si>
  <si>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</si>
  <si>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</si>
  <si>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</si>
  <si>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</si>
  <si>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</si>
  <si>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</si>
  <si>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</si>
  <si>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</si>
  <si>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</si>
  <si>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</si>
  <si>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</si>
  <si>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</si>
  <si>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</si>
  <si>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</si>
  <si>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</si>
  <si>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</si>
  <si>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</si>
  <si>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</si>
  <si>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</si>
  <si>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</si>
  <si>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</si>
  <si>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</si>
  <si>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</si>
  <si>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</si>
  <si>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</si>
  <si>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</si>
  <si>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</si>
  <si>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</si>
  <si>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</si>
  <si>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</si>
  <si>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</si>
  <si>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</si>
  <si>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</si>
  <si>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</si>
  <si>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</si>
  <si>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</si>
  <si>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</si>
  <si>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</si>
  <si>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</si>
  <si>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</si>
  <si>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</si>
  <si>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</si>
  <si>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</si>
  <si>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</si>
  <si>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</si>
  <si>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</si>
  <si>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</si>
  <si>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</si>
  <si>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</si>
  <si>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</si>
  <si>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</si>
  <si>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</si>
  <si>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</si>
  <si>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</si>
  <si>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</si>
  <si>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</si>
  <si>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</si>
  <si>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</si>
  <si>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</si>
  <si>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</si>
  <si>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</si>
  <si>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</si>
  <si>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</si>
  <si>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</si>
  <si>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</si>
  <si>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</si>
  <si>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</si>
  <si>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</si>
  <si>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</si>
  <si>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</si>
  <si>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</si>
  <si>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</si>
  <si>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</si>
  <si>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</si>
  <si>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</si>
  <si>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</si>
  <si>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</si>
  <si>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</si>
  <si>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</si>
  <si>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</si>
  <si>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</si>
  <si>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</si>
  <si>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</si>
  <si>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</si>
  <si>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</si>
  <si>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</si>
  <si>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</si>
  <si>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</si>
  <si>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</si>
  <si>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</si>
  <si>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</si>
  <si>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</si>
  <si>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</si>
  <si>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</si>
  <si>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</si>
  <si>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</si>
  <si>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</si>
  <si>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</si>
  <si>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</si>
  <si>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</si>
  <si>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</si>
  <si>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</si>
  <si>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</si>
  <si>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</si>
  <si>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</si>
  <si>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</si>
  <si>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</si>
  <si>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</si>
  <si>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</si>
  <si>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</si>
  <si>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</si>
  <si>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</si>
  <si>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</si>
  <si>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</si>
  <si>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</si>
  <si>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</si>
  <si>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</si>
  <si>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</si>
  <si>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</si>
  <si>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</si>
  <si>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</si>
  <si>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</si>
  <si>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</si>
  <si>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</si>
  <si>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</si>
  <si>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</si>
  <si>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</si>
  <si>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</si>
  <si>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</si>
  <si>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</si>
  <si>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</si>
  <si>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</si>
  <si>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</si>
  <si>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</si>
  <si>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</si>
  <si>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</si>
  <si>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</si>
  <si>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</si>
  <si>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</si>
  <si>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</si>
  <si>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</si>
  <si>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</si>
  <si>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</si>
  <si>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</si>
  <si>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</si>
  <si>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</si>
  <si>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</si>
  <si>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</si>
  <si>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</si>
  <si>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</si>
  <si>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</si>
  <si>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</si>
  <si>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</si>
  <si>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</si>
  <si>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</si>
  <si>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</si>
  <si>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</si>
  <si>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</si>
  <si>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</si>
  <si>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</si>
  <si>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</si>
  <si>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</si>
  <si>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</si>
  <si>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</si>
  <si>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</si>
  <si>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</si>
  <si>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</si>
  <si>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</si>
  <si>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</si>
  <si>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</si>
  <si>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</si>
  <si>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</si>
  <si>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</si>
  <si>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</si>
  <si>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</si>
  <si>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</si>
  <si>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</si>
  <si>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</si>
  <si>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</si>
  <si>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</si>
  <si>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</si>
  <si>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</si>
  <si>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</si>
  <si>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</si>
  <si>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</si>
  <si>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</si>
  <si>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</si>
  <si>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</si>
  <si>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</si>
  <si>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</si>
  <si>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</si>
  <si>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</si>
  <si>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</si>
  <si>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</si>
  <si>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</si>
  <si>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</si>
  <si>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</si>
  <si>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</si>
  <si>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</si>
  <si>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</si>
  <si>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</si>
  <si>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</si>
  <si>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</si>
  <si>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</si>
  <si>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</si>
  <si>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</si>
  <si>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</si>
  <si>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</si>
  <si>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</si>
  <si>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</si>
  <si>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</si>
  <si>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</si>
  <si>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</si>
  <si>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</si>
  <si>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</si>
  <si>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</si>
  <si>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</si>
  <si>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</si>
  <si>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</si>
  <si>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</si>
  <si>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</si>
  <si>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</si>
  <si>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</si>
  <si>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</si>
  <si>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</si>
  <si>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</si>
  <si>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</si>
  <si>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</si>
  <si>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</si>
  <si>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</si>
  <si>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</si>
  <si>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</si>
  <si>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</si>
  <si>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</si>
  <si>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</si>
  <si>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</si>
  <si>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</si>
  <si>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</si>
  <si>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</si>
  <si>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</si>
  <si>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</si>
  <si>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</si>
  <si>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</si>
  <si>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</si>
  <si>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</si>
  <si>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</si>
  <si>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</si>
  <si>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</si>
  <si>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</si>
  <si>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</si>
  <si>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</si>
  <si>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</si>
  <si>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</si>
  <si>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</si>
  <si>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</si>
  <si>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</si>
  <si>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</si>
  <si>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</si>
  <si>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</si>
  <si>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</si>
  <si>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</si>
  <si>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</si>
  <si>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</si>
  <si>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</si>
  <si>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</si>
  <si>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</si>
  <si>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</si>
  <si>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</si>
  <si>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</si>
  <si>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</si>
  <si>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</si>
  <si>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</si>
  <si>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</si>
  <si>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</si>
  <si>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</si>
  <si>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</si>
  <si>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</si>
  <si>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</si>
  <si>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</si>
  <si>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</si>
  <si>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</si>
  <si>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</si>
  <si>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</si>
  <si>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</si>
  <si>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</si>
  <si>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</si>
  <si>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</si>
  <si>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</si>
  <si>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</si>
  <si>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</si>
  <si>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</si>
  <si>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</si>
  <si>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</si>
  <si>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</si>
  <si>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</si>
  <si>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</si>
  <si>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</si>
  <si>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</si>
  <si>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</si>
  <si>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</si>
  <si>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</si>
  <si>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</si>
  <si>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</si>
  <si>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</si>
  <si>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</si>
  <si>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</si>
  <si>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</si>
  <si>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</si>
  <si>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</si>
  <si>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</si>
  <si>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</si>
  <si>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</si>
  <si>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</si>
  <si>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</si>
  <si>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</si>
  <si>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</si>
  <si>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</si>
  <si>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</si>
  <si>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</si>
  <si>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</si>
  <si>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</si>
  <si>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</si>
  <si>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</si>
  <si>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</si>
  <si>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</si>
  <si>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</si>
  <si>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</si>
  <si>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</si>
  <si>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</si>
  <si>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</si>
  <si>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</si>
  <si>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</si>
  <si>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</si>
  <si>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</si>
  <si>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</si>
  <si>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</si>
  <si>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</si>
  <si>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</si>
  <si>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</si>
  <si>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</si>
  <si>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</si>
  <si>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</si>
  <si>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</si>
  <si>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</si>
  <si>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</si>
  <si>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</si>
  <si>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</si>
  <si>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</si>
  <si>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</si>
  <si>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</si>
  <si>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</si>
  <si>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</si>
  <si>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</si>
  <si>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</si>
  <si>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</si>
  <si>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</si>
  <si>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</si>
  <si>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</si>
  <si>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</si>
  <si>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</si>
  <si>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</si>
  <si>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</si>
  <si>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</si>
  <si>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</si>
  <si>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</si>
  <si>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</si>
  <si>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</si>
  <si>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</si>
  <si>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</si>
  <si>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</si>
  <si>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</si>
  <si>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</si>
  <si>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</si>
  <si>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</si>
  <si>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</si>
  <si>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</si>
  <si>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</si>
  <si>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</si>
  <si>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</si>
  <si>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</si>
  <si>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</si>
  <si>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</si>
  <si>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</si>
  <si>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</si>
  <si>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</si>
  <si>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</si>
  <si>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</si>
  <si>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</si>
  <si>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</si>
  <si>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</si>
  <si>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</si>
  <si>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</si>
  <si>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</si>
  <si>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</si>
  <si>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</si>
  <si>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</si>
  <si>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</si>
  <si>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</si>
  <si>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</si>
  <si>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</si>
  <si>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</si>
  <si>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</si>
  <si>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</si>
  <si>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</si>
  <si>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</si>
  <si>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</si>
  <si>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</si>
  <si>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</si>
  <si>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</si>
  <si>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</si>
  <si>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</si>
  <si>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</si>
  <si>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</si>
  <si>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</si>
  <si>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</si>
  <si>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</si>
  <si>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</si>
  <si>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</si>
  <si>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</si>
  <si>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</si>
  <si>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</si>
  <si>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</si>
  <si>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</si>
  <si>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</si>
  <si>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</si>
  <si>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</si>
  <si>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</si>
  <si>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</si>
  <si>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</si>
  <si>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</si>
  <si>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</si>
  <si>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</si>
  <si>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</si>
  <si>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</si>
  <si>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</si>
  <si>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</si>
  <si>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</si>
  <si>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</si>
  <si>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</si>
  <si>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</si>
  <si>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</si>
  <si>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</si>
  <si>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</si>
  <si>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</si>
  <si>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</si>
  <si>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</si>
  <si>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</si>
  <si>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</si>
  <si>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</si>
  <si>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</si>
  <si>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</si>
  <si>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</si>
  <si>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</si>
  <si>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</si>
  <si>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</si>
  <si>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</si>
  <si>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</si>
  <si>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</si>
  <si>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</si>
  <si>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</si>
  <si>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</si>
  <si>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</si>
  <si>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</si>
  <si>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</si>
  <si>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</si>
  <si>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</si>
  <si>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</si>
  <si>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</si>
  <si>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</si>
  <si>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</si>
  <si>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</si>
  <si>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</si>
  <si>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</si>
  <si>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</si>
  <si>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</si>
  <si>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</si>
  <si>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</si>
  <si>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</si>
  <si>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</si>
  <si>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</si>
  <si>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</si>
  <si>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</si>
  <si>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</si>
  <si>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</si>
  <si>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</si>
  <si>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</si>
  <si>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</si>
  <si>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</si>
  <si>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</si>
  <si>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</si>
  <si>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</si>
  <si>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</si>
  <si>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</si>
  <si>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</si>
  <si>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</si>
  <si>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</si>
  <si>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</si>
  <si>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</si>
  <si>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</si>
  <si>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</si>
  <si>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</si>
  <si>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</si>
  <si>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</si>
  <si>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</si>
  <si>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</si>
  <si>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</si>
  <si>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</si>
  <si>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</si>
  <si>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</si>
  <si>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</si>
  <si>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</si>
  <si>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</si>
  <si>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</si>
  <si>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</si>
  <si>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</si>
  <si>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</si>
  <si>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</si>
  <si>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</si>
  <si>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</si>
  <si>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</si>
  <si>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</si>
  <si>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</si>
  <si>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</si>
  <si>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</si>
  <si>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</si>
  <si>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</si>
  <si>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</si>
  <si>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</si>
  <si>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</si>
  <si>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</si>
  <si>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</si>
  <si>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</si>
  <si>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</si>
  <si>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</si>
  <si>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</si>
  <si>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</si>
  <si>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</si>
  <si>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</si>
  <si>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</si>
  <si>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</si>
  <si>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</si>
  <si>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</si>
  <si>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</si>
  <si>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</si>
  <si>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</si>
  <si>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</si>
  <si>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</si>
  <si>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</si>
  <si>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</si>
  <si>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</si>
  <si>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</si>
  <si>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</si>
  <si>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</si>
  <si>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</si>
  <si>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</si>
  <si>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</si>
  <si>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</si>
  <si>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</si>
  <si>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</si>
  <si>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</si>
  <si>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</si>
  <si>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</si>
  <si>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</si>
  <si>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</si>
  <si>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</si>
  <si>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</si>
  <si>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</si>
  <si>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</si>
  <si>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</si>
  <si>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</si>
  <si>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</si>
  <si>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</si>
  <si>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</si>
  <si>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</si>
  <si>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</si>
  <si>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</si>
  <si>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</si>
  <si>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</si>
  <si>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</si>
  <si>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</si>
  <si>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</si>
  <si>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</si>
  <si>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</si>
  <si>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</si>
  <si>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</si>
  <si>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</si>
  <si>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</si>
  <si>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</si>
  <si>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</si>
  <si>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</si>
  <si>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</si>
  <si>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</si>
  <si>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</si>
  <si>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</si>
  <si>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</si>
  <si>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</si>
  <si>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</si>
  <si>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</si>
  <si>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</si>
  <si>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</si>
  <si>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</si>
  <si>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</si>
  <si>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</si>
  <si>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</si>
  <si>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</si>
  <si>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</si>
  <si>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</si>
  <si>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</si>
  <si>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</si>
  <si>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</si>
  <si>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</si>
  <si>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</si>
  <si>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</si>
  <si>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</si>
  <si>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</si>
  <si>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</si>
  <si>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</si>
  <si>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</si>
  <si>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</si>
  <si>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</si>
  <si>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</si>
  <si>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</si>
  <si>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</si>
  <si>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</si>
  <si>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</si>
  <si>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</si>
  <si>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</si>
  <si>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</si>
  <si>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</si>
  <si>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</si>
  <si>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</si>
  <si>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</si>
  <si>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</si>
  <si>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</si>
  <si>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</si>
  <si>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</si>
  <si>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</si>
  <si>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</si>
  <si>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</si>
  <si>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</si>
  <si>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</si>
  <si>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</si>
  <si>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</si>
  <si>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</si>
  <si>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</si>
  <si>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</si>
  <si>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</si>
  <si>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</si>
  <si>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</si>
  <si>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</si>
  <si>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</si>
  <si>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</si>
  <si>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</si>
  <si>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</si>
  <si>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</si>
  <si>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</si>
  <si>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</si>
  <si>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</si>
  <si>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</si>
  <si>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</si>
  <si>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</si>
  <si>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</si>
  <si>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</si>
  <si>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</si>
  <si>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</si>
  <si>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</si>
  <si>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</si>
  <si>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</si>
  <si>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</si>
  <si>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</si>
  <si>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</si>
  <si>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</si>
  <si>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</si>
  <si>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</si>
  <si>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</si>
  <si>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</si>
  <si>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</si>
  <si>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</si>
  <si>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</si>
  <si>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</si>
  <si>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</si>
  <si>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</si>
  <si>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</si>
  <si>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</si>
  <si>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</si>
  <si>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</si>
  <si>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</si>
  <si>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</si>
  <si>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</si>
  <si>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</si>
  <si>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</si>
  <si>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</si>
  <si>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</si>
  <si>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</si>
  <si>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</si>
  <si>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</si>
  <si>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</si>
  <si>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</si>
  <si>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</si>
  <si>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</si>
  <si>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</si>
  <si>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</si>
  <si>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</si>
  <si>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</si>
  <si>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</si>
  <si>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</si>
  <si>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</si>
  <si>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</si>
  <si>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</si>
  <si>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</si>
  <si>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</si>
  <si>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</si>
  <si>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</si>
  <si>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</si>
  <si>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</si>
  <si>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</si>
  <si>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</si>
  <si>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</si>
  <si>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</si>
  <si>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</si>
  <si>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</si>
  <si>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</si>
  <si>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</si>
  <si>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</si>
  <si>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</si>
  <si>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</si>
  <si>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</si>
  <si>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</si>
  <si>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</si>
  <si>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</si>
  <si>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</si>
  <si>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</si>
  <si>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</si>
  <si>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</si>
  <si>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</si>
  <si>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</si>
  <si>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</si>
  <si>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</si>
  <si>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</si>
  <si>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</si>
  <si>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</si>
  <si>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</si>
  <si>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</si>
  <si>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</si>
  <si>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</si>
  <si>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</si>
  <si>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</si>
  <si>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</si>
  <si>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</si>
  <si>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</si>
  <si>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</si>
  <si>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</si>
  <si>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</si>
  <si>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</si>
  <si>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</si>
  <si>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</si>
  <si>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</si>
  <si>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</si>
  <si>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</si>
  <si>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</si>
  <si>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</si>
  <si>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</si>
  <si>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</si>
  <si>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</si>
  <si>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</si>
  <si>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</si>
  <si>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</si>
  <si>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</si>
  <si>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</si>
  <si>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</si>
  <si>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</si>
  <si>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</si>
  <si>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</si>
  <si>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</si>
  <si>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</si>
  <si>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</si>
  <si>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</si>
  <si>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</si>
  <si>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</si>
  <si>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</si>
  <si>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</si>
  <si>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</si>
  <si>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</si>
  <si>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</si>
  <si>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</si>
  <si>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</si>
  <si>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</si>
  <si>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</si>
  <si>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</si>
  <si>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</si>
  <si>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</si>
  <si>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</si>
  <si>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</si>
  <si>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</si>
  <si>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</si>
  <si>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</si>
  <si>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</si>
  <si>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</si>
  <si>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</si>
  <si>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</si>
  <si>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</si>
  <si>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</si>
  <si>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</si>
  <si>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</si>
  <si>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</si>
  <si>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</si>
  <si>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</si>
  <si>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</si>
  <si>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</si>
  <si>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</si>
  <si>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</si>
  <si>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</si>
  <si>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</si>
  <si>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</si>
  <si>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</si>
  <si>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</si>
  <si>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</si>
  <si>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</si>
  <si>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</si>
  <si>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</si>
  <si>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</si>
  <si>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</si>
  <si>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</si>
  <si>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</si>
  <si>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</si>
  <si>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</si>
  <si>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</si>
  <si>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</si>
  <si>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</si>
  <si>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</si>
  <si>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</si>
  <si>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</si>
  <si>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</si>
  <si>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</si>
  <si>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</si>
  <si>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</si>
  <si>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</si>
  <si>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</si>
  <si>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</si>
  <si>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</si>
  <si>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</si>
  <si>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</si>
  <si>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</si>
  <si>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</si>
  <si>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</si>
  <si>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</si>
  <si>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</si>
  <si>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</si>
  <si>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</si>
  <si>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</si>
  <si>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</si>
  <si>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</si>
  <si>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</si>
  <si>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</si>
  <si>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</si>
  <si>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</si>
  <si>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</si>
  <si>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</si>
  <si>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</si>
  <si>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</si>
  <si>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</si>
  <si>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</si>
  <si>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</si>
  <si>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</si>
  <si>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</si>
  <si>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</si>
  <si>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</si>
  <si>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</si>
  <si>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</si>
  <si>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</si>
  <si>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</si>
  <si>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</si>
  <si>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</si>
  <si>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</si>
  <si>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</si>
  <si>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</si>
  <si>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</si>
  <si>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</si>
  <si>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</si>
  <si>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</si>
  <si>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</si>
  <si>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</si>
  <si>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</si>
  <si>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</si>
  <si>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</si>
  <si>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</si>
  <si>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</si>
  <si>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</si>
  <si>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</si>
  <si>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</si>
  <si>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</si>
  <si>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</si>
  <si>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</si>
  <si>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</si>
  <si>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</si>
  <si>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</si>
  <si>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</si>
  <si>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</si>
  <si>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</si>
  <si>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</si>
  <si>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</si>
  <si>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</si>
  <si>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</si>
  <si>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</si>
  <si>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</si>
  <si>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</si>
  <si>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</si>
  <si>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</si>
  <si>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</si>
  <si>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</si>
  <si>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</si>
  <si>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</si>
  <si>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</si>
  <si>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</si>
  <si>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</si>
  <si>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</si>
  <si>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</si>
  <si>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</si>
  <si>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</si>
  <si>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</si>
  <si>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</si>
  <si>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</si>
  <si>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</si>
  <si>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</si>
  <si>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</si>
  <si>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</si>
  <si>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</si>
  <si>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</si>
  <si>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</si>
  <si>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</si>
  <si>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</si>
  <si>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</si>
  <si>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</si>
  <si>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</si>
  <si>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</si>
  <si>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</si>
  <si>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</si>
  <si>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</si>
  <si>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</si>
  <si>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</si>
  <si>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</si>
  <si>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</si>
  <si>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</si>
  <si>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</si>
  <si>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</si>
  <si>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</si>
  <si>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</si>
  <si>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</si>
  <si>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</si>
  <si>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</si>
  <si>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</si>
  <si>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</si>
  <si>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</si>
  <si>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</si>
  <si>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</si>
  <si>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</si>
  <si>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</si>
  <si>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</si>
  <si>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</si>
  <si>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</si>
  <si>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</si>
  <si>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</si>
  <si>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</si>
  <si>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</si>
  <si>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</si>
  <si>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</si>
  <si>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</si>
  <si>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</si>
  <si>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</si>
  <si>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</si>
  <si>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</si>
  <si>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</si>
  <si>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</si>
  <si>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</si>
  <si>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</si>
  <si>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</si>
  <si>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</si>
  <si>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</si>
  <si>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</si>
  <si>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</si>
  <si>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</si>
  <si>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</si>
  <si>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</si>
  <si>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</si>
  <si>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</si>
  <si>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</si>
  <si>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</si>
  <si>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</si>
  <si>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</si>
  <si>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</si>
  <si>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</si>
  <si>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</si>
  <si>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</si>
  <si>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</si>
  <si>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</si>
  <si>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</si>
  <si>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</si>
  <si>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</si>
  <si>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</si>
  <si>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</si>
  <si>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</si>
  <si>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</si>
  <si>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</si>
  <si>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</si>
  <si>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</si>
  <si>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</si>
  <si>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</si>
  <si>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</si>
  <si>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</si>
  <si>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</si>
  <si>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</si>
  <si>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</si>
  <si>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</si>
  <si>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</si>
  <si>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</si>
  <si>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</si>
  <si>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</si>
  <si>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</si>
  <si>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</si>
  <si>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</si>
  <si>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</si>
  <si>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</si>
  <si>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</si>
  <si>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</si>
  <si>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</si>
  <si>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</si>
  <si>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</si>
  <si>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</si>
  <si>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</si>
  <si>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</si>
  <si>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</si>
  <si>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</si>
  <si>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</si>
  <si>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</si>
  <si>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</si>
  <si>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</si>
  <si>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</si>
  <si>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</si>
  <si>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</si>
  <si>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</si>
  <si>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</si>
  <si>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</si>
  <si>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</si>
  <si>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</si>
  <si>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</si>
  <si>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</si>
  <si>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</si>
  <si>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</si>
  <si>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</si>
  <si>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</si>
  <si>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</si>
  <si>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</si>
  <si>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</si>
  <si>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</si>
  <si>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</si>
  <si>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</si>
  <si>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</si>
  <si>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</si>
  <si>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</si>
  <si>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</si>
  <si>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</si>
  <si>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</si>
  <si>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</si>
  <si>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</si>
  <si>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</si>
  <si>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</si>
  <si>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</si>
  <si>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</si>
  <si>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</si>
  <si>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</si>
  <si>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</si>
  <si>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</si>
  <si>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</si>
  <si>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</si>
  <si>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</si>
  <si>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</si>
  <si>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</si>
  <si>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</si>
  <si>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</si>
  <si>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</si>
  <si>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</si>
  <si>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</si>
  <si>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</si>
  <si>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</si>
  <si>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</si>
  <si>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</si>
  <si>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</si>
  <si>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</si>
  <si>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</si>
  <si>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</si>
  <si>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</si>
  <si>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</si>
  <si>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</si>
  <si>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</si>
  <si>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</si>
  <si>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</si>
  <si>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</si>
  <si>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</si>
  <si>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</si>
  <si>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</si>
  <si>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</si>
  <si>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</si>
  <si>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</si>
  <si>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</si>
  <si>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</si>
  <si>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</si>
  <si>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</si>
  <si>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</si>
  <si>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</si>
  <si>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</si>
  <si>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</si>
  <si>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</si>
  <si>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</si>
  <si>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</si>
  <si>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</si>
  <si>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</si>
  <si>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</si>
  <si>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</si>
  <si>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</si>
  <si>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</si>
  <si>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</si>
  <si>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</si>
  <si>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</si>
  <si>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</si>
  <si>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</si>
  <si>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</si>
  <si>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</si>
  <si>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</si>
  <si>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</si>
  <si>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</si>
  <si>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</si>
  <si>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</si>
  <si>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</si>
  <si>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</si>
  <si>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</si>
  <si>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</si>
  <si>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</si>
  <si>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</si>
  <si>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</si>
  <si>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</si>
  <si>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</si>
  <si>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</si>
  <si>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</si>
  <si>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</si>
  <si>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</si>
  <si>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</si>
  <si>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</si>
  <si>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</si>
  <si>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</si>
  <si>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</si>
  <si>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</si>
  <si>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</si>
  <si>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</si>
  <si>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</si>
  <si>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</si>
  <si>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</si>
  <si>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</si>
  <si>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</si>
  <si>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</si>
  <si>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</si>
  <si>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</si>
  <si>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</si>
  <si>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</si>
  <si>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</si>
  <si>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</si>
  <si>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</si>
  <si>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</si>
  <si>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</si>
  <si>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</si>
  <si>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</si>
  <si>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</si>
  <si>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</si>
  <si>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</si>
  <si>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</si>
  <si>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</si>
  <si>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</si>
  <si>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</si>
  <si>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</si>
  <si>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</si>
  <si>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</si>
  <si>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</si>
  <si>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</si>
  <si>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</si>
  <si>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</si>
  <si>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</si>
  <si>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</si>
  <si>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</si>
  <si>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</si>
  <si>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</si>
  <si>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</si>
  <si>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</si>
  <si>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</si>
  <si>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</si>
  <si>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</si>
  <si>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</si>
  <si>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</si>
  <si>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</si>
  <si>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</si>
  <si>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</si>
  <si>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</si>
  <si>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</si>
  <si>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</si>
  <si>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</si>
  <si>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</si>
  <si>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</si>
  <si>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</si>
  <si>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</si>
  <si>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</si>
  <si>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</si>
  <si>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</si>
  <si>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</si>
  <si>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</si>
  <si>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</si>
  <si>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</si>
  <si>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</si>
  <si>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</si>
  <si>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</si>
  <si>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</si>
  <si>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</si>
  <si>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</si>
  <si>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</si>
  <si>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</si>
  <si>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</si>
  <si>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</si>
  <si>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</si>
  <si>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</si>
  <si>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</si>
  <si>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</si>
  <si>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</si>
  <si>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</si>
  <si>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</si>
  <si>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</si>
  <si>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</si>
  <si>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</si>
  <si>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</si>
  <si>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</si>
  <si>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</si>
  <si>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</si>
  <si>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</si>
  <si>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</si>
  <si>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</si>
  <si>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</si>
  <si>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</si>
  <si>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</si>
  <si>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</si>
  <si>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</si>
  <si>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</si>
  <si>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</si>
  <si>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</si>
  <si>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</si>
  <si>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</si>
  <si>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</si>
  <si>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</si>
  <si>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</si>
  <si>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</si>
  <si>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</si>
  <si>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</si>
  <si>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</si>
  <si>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</si>
  <si>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</si>
  <si>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</si>
  <si>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</si>
  <si>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</si>
  <si>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</si>
  <si>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</si>
  <si>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</si>
  <si>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</si>
  <si>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</si>
  <si>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</si>
  <si>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</si>
  <si>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</si>
  <si>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</si>
  <si>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</si>
  <si>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</si>
  <si>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</si>
  <si>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</si>
  <si>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</si>
  <si>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</si>
  <si>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</si>
  <si>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</si>
  <si>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</si>
  <si>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</si>
  <si>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</si>
  <si>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</si>
  <si>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</si>
  <si>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</si>
  <si>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</si>
  <si>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</si>
  <si>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</si>
  <si>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</si>
  <si>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</si>
  <si>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</si>
  <si>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</si>
  <si>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</si>
  <si>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</si>
  <si>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</si>
  <si>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</si>
  <si>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</si>
  <si>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</si>
  <si>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</si>
  <si>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</si>
  <si>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</si>
  <si>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</si>
  <si>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</si>
  <si>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</si>
  <si>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</si>
  <si>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</si>
  <si>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</si>
  <si>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</si>
  <si>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</si>
  <si>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</si>
  <si>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</si>
  <si>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</si>
  <si>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</si>
  <si>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</si>
  <si>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</si>
  <si>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</si>
  <si>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</si>
  <si>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</si>
  <si>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</si>
  <si>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</si>
  <si>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</si>
  <si>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</si>
  <si>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</si>
  <si>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</si>
  <si>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</si>
  <si>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</si>
  <si>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</si>
  <si>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</si>
  <si>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</si>
  <si>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</si>
  <si>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</si>
  <si>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</si>
  <si>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</si>
  <si>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</si>
  <si>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</si>
  <si>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</si>
  <si>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</si>
  <si>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</si>
  <si>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</si>
  <si>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</si>
  <si>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</si>
  <si>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</si>
  <si>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</si>
  <si>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</si>
  <si>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</si>
  <si>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</si>
  <si>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</si>
  <si>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</si>
  <si>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</si>
  <si>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</si>
  <si>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</si>
  <si>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</si>
  <si>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</si>
  <si>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</si>
  <si>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</si>
  <si>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</si>
  <si>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</si>
  <si>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</si>
  <si>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</si>
  <si>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</si>
  <si>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</si>
  <si>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</si>
  <si>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</si>
  <si>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</si>
  <si>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</si>
  <si>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</si>
  <si>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</si>
  <si>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</si>
  <si>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</si>
  <si>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</si>
  <si>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</si>
  <si>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</si>
  <si>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</si>
  <si>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</si>
  <si>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</si>
  <si>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</si>
  <si>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</si>
  <si>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</si>
  <si>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</si>
  <si>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</si>
  <si>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</si>
  <si>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</si>
  <si>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</si>
  <si>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</si>
  <si>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</si>
  <si>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</si>
  <si>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</si>
  <si>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</si>
  <si>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</si>
  <si>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</si>
  <si>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</si>
  <si>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</si>
  <si>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</si>
  <si>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</si>
  <si>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</si>
  <si>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</si>
  <si>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</si>
  <si>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</si>
  <si>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</si>
  <si>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</si>
  <si>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</si>
  <si>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</si>
  <si>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</si>
  <si>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</si>
  <si>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</si>
  <si>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</si>
  <si>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</si>
  <si>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</si>
  <si>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</si>
  <si>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</si>
  <si>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</si>
  <si>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</si>
  <si>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</si>
  <si>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</si>
  <si>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</si>
  <si>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</si>
  <si>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</si>
  <si>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</si>
  <si>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</si>
  <si>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</si>
  <si>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</si>
  <si>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</si>
  <si>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</si>
  <si>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</si>
  <si>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</si>
  <si>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</si>
  <si>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</si>
  <si>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</si>
  <si>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</si>
  <si>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</si>
  <si>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</si>
  <si>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</si>
  <si>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</si>
  <si>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</si>
  <si>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</si>
  <si>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</si>
  <si>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</si>
  <si>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</si>
  <si>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</si>
  <si>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</si>
  <si>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</si>
  <si>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</si>
  <si>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</si>
  <si>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</si>
  <si>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</si>
  <si>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</si>
  <si>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</si>
  <si>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</si>
  <si>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</si>
  <si>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</si>
  <si>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</si>
  <si>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</si>
  <si>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</si>
  <si>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</si>
  <si>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</si>
  <si>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</si>
  <si>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</si>
  <si>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</si>
  <si>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</si>
  <si>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</si>
  <si>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</si>
  <si>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</si>
  <si>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</si>
  <si>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</si>
  <si>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</si>
  <si>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</si>
  <si>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</si>
  <si>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</si>
  <si>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</si>
  <si>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</si>
  <si>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</si>
  <si>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</si>
  <si>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</si>
  <si>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</si>
  <si>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</si>
  <si>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</si>
  <si>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</si>
  <si>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</si>
  <si>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</si>
  <si>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</si>
  <si>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</si>
  <si>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</si>
  <si>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</si>
  <si>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</si>
  <si>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</si>
  <si>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</si>
  <si>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</si>
  <si>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</si>
  <si>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</si>
  <si>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</si>
  <si>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</si>
  <si>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</si>
  <si>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</si>
  <si>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</si>
  <si>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</si>
  <si>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</si>
  <si>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</si>
  <si>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</si>
  <si>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</si>
  <si>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</si>
  <si>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</si>
  <si>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</si>
  <si>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</si>
  <si>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</si>
  <si>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</si>
  <si>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</si>
  <si>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</si>
  <si>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</si>
  <si>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</si>
  <si>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</si>
  <si>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</si>
  <si>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</si>
  <si>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</si>
  <si>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</si>
  <si>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</si>
  <si>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</si>
  <si>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</si>
  <si>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</si>
  <si>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</si>
  <si>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</si>
  <si>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</si>
  <si>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</si>
  <si>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</si>
  <si>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</si>
  <si>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</si>
  <si>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</si>
  <si>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</si>
  <si>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</si>
  <si>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</si>
  <si>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</si>
  <si>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</si>
  <si>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</si>
  <si>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</si>
  <si>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</si>
  <si>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</si>
  <si>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</si>
  <si>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</si>
  <si>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</si>
  <si>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</si>
  <si>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</si>
  <si>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</si>
  <si>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</si>
  <si>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</si>
  <si>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</si>
  <si>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</si>
  <si>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</si>
  <si>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</si>
  <si>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</si>
  <si>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</si>
  <si>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</si>
  <si>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</si>
  <si>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</si>
  <si>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</si>
  <si>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</si>
  <si>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</si>
  <si>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</si>
  <si>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</si>
  <si>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</si>
  <si>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</si>
  <si>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</si>
  <si>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</si>
  <si>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</si>
  <si>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</si>
  <si>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</si>
  <si>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</si>
  <si>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</si>
  <si>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</si>
  <si>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</si>
  <si>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</si>
  <si>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</si>
  <si>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</si>
  <si>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</si>
  <si>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</si>
  <si>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</si>
  <si>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</si>
  <si>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</si>
  <si>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</si>
  <si>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</si>
  <si>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</si>
  <si>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</si>
  <si>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</si>
  <si>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</si>
  <si>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</si>
  <si>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</si>
  <si>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</si>
  <si>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</si>
  <si>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</si>
  <si>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</si>
  <si>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</si>
  <si>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</si>
  <si>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</si>
  <si>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</si>
  <si>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</si>
  <si>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</si>
  <si>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</si>
  <si>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</si>
  <si>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</si>
  <si>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</si>
  <si>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</si>
  <si>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</si>
  <si>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</si>
  <si>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</si>
  <si>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</si>
  <si>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</si>
  <si>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</si>
  <si>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</si>
  <si>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</si>
  <si>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</si>
  <si>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</si>
  <si>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</si>
  <si>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</si>
  <si>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</si>
  <si>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</si>
  <si>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</si>
  <si>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</si>
  <si>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</si>
  <si>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</si>
  <si>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</si>
  <si>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</si>
  <si>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</si>
  <si>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</si>
  <si>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</si>
  <si>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</si>
  <si>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</si>
  <si>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</si>
  <si>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</si>
  <si>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</si>
  <si>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</si>
  <si>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</si>
  <si>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</si>
  <si>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</si>
  <si>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</si>
  <si>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</si>
  <si>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</si>
  <si>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</si>
  <si>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</si>
  <si>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</si>
  <si>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</si>
  <si>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</si>
  <si>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</si>
  <si>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</si>
  <si>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</si>
  <si>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</si>
  <si>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</si>
  <si>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</si>
  <si>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</si>
  <si>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</si>
  <si>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</si>
  <si>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</si>
  <si>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</si>
  <si>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</si>
  <si>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</si>
  <si>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</si>
  <si>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</si>
  <si>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</si>
  <si>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</si>
  <si>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</si>
  <si>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</si>
  <si>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</si>
  <si>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</si>
  <si>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</si>
  <si>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</si>
  <si>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</si>
  <si>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</si>
  <si>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</si>
  <si>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</si>
  <si>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</si>
  <si>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</si>
  <si>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</si>
  <si>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</si>
  <si>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</si>
  <si>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</si>
  <si>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</si>
  <si>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</si>
  <si>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</si>
  <si>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</si>
  <si>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</si>
  <si>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</si>
  <si>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</si>
  <si>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</si>
  <si>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</si>
  <si>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</si>
  <si>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</si>
  <si>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</si>
  <si>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</si>
  <si>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</si>
  <si>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</si>
  <si>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</si>
  <si>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</si>
  <si>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</si>
  <si>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</si>
  <si>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</si>
  <si>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</si>
  <si>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</si>
  <si>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</si>
  <si>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</si>
  <si>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</si>
  <si>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</si>
  <si>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</si>
  <si>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</si>
  <si>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</si>
  <si>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</si>
  <si>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</si>
  <si>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</si>
  <si>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</si>
  <si>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</si>
  <si>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</si>
  <si>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</si>
  <si>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</si>
  <si>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</si>
  <si>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</si>
  <si>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</si>
  <si>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</si>
  <si>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</si>
  <si>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</si>
  <si>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</si>
  <si>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</si>
  <si>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</si>
  <si>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</si>
  <si>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</si>
  <si>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</si>
  <si>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</si>
  <si>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</si>
  <si>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</si>
  <si>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</si>
  <si>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</si>
  <si>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</si>
  <si>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</si>
  <si>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</si>
  <si>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</si>
  <si>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</si>
  <si>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</si>
  <si>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</si>
  <si>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</si>
  <si>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</si>
  <si>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</si>
  <si>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</si>
  <si>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</si>
  <si>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</si>
  <si>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</si>
  <si>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</si>
  <si>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</si>
  <si>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</si>
  <si>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</si>
  <si>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</si>
  <si>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</si>
  <si>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</si>
  <si>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</si>
  <si>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</si>
  <si>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</si>
  <si>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</si>
  <si>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</si>
  <si>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</si>
  <si>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</si>
  <si>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</si>
  <si>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</si>
  <si>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</si>
  <si>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</si>
  <si>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</si>
  <si>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</si>
  <si>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</si>
  <si>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</si>
  <si>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</si>
  <si>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</si>
  <si>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</si>
  <si>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</si>
  <si>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</si>
  <si>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</si>
  <si>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</si>
  <si>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</si>
  <si>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</si>
  <si>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</si>
  <si>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</si>
  <si>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</si>
  <si>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</si>
  <si>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</si>
  <si>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</si>
  <si>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</si>
  <si>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</si>
  <si>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</si>
  <si>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</si>
  <si>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</si>
  <si>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</si>
  <si>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</si>
  <si>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</si>
  <si>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</si>
  <si>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</si>
  <si>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</si>
  <si>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</si>
  <si>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</si>
  <si>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</si>
  <si>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</si>
  <si>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</si>
  <si>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</si>
  <si>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</si>
  <si>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</si>
  <si>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</si>
  <si>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</si>
  <si>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</si>
  <si>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</si>
  <si>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</si>
  <si>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</si>
  <si>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</si>
  <si>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</si>
  <si>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</si>
  <si>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</si>
  <si>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</si>
  <si>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</si>
  <si>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</si>
  <si>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</si>
  <si>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</si>
  <si>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</si>
  <si>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</si>
  <si>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</si>
  <si>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</si>
  <si>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</si>
  <si>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</si>
  <si>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</si>
  <si>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</si>
  <si>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</si>
  <si>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</si>
  <si>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</si>
  <si>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</si>
  <si>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</si>
  <si>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</si>
  <si>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</si>
  <si>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</si>
  <si>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</si>
  <si>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</si>
  <si>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</si>
  <si>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</si>
  <si>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</si>
  <si>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</si>
  <si>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</si>
  <si>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</si>
  <si>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</si>
  <si>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</si>
  <si>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</si>
  <si>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</si>
  <si>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</si>
  <si>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</si>
  <si>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</si>
  <si>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</si>
  <si>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</si>
  <si>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</si>
  <si>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</si>
  <si>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</si>
  <si>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</si>
  <si>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</si>
  <si>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</si>
  <si>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</si>
  <si>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</si>
  <si>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</si>
  <si>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</si>
  <si>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</si>
  <si>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</si>
  <si>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</si>
  <si>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</si>
  <si>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</si>
  <si>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</si>
  <si>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</si>
  <si>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</si>
  <si>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</si>
  <si>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</si>
  <si>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</si>
  <si>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</si>
  <si>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</si>
  <si>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</si>
  <si>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</si>
  <si>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</si>
  <si>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</si>
  <si>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</si>
  <si>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</si>
  <si>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</si>
  <si>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</si>
  <si>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</si>
  <si>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</si>
  <si>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</si>
  <si>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</si>
  <si>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</si>
  <si>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</si>
  <si>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</si>
  <si>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</si>
  <si>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</si>
  <si>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</si>
  <si>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</si>
  <si>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</si>
  <si>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</si>
  <si>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</si>
  <si>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</si>
  <si>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</si>
  <si>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</si>
  <si>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</si>
  <si>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</si>
  <si>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</si>
  <si>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</si>
  <si>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</si>
  <si>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</si>
  <si>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</si>
  <si>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</si>
  <si>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</si>
  <si>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</si>
  <si>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</si>
  <si>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</si>
  <si>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</si>
  <si>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</si>
  <si>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</si>
  <si>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</si>
  <si>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</si>
  <si>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</si>
  <si>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</si>
  <si>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</si>
  <si>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</si>
  <si>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</si>
  <si>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</si>
  <si>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</si>
  <si>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</si>
  <si>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</si>
  <si>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</si>
  <si>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</si>
  <si>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</si>
  <si>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</si>
  <si>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</si>
  <si>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</si>
  <si>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</si>
  <si>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</si>
  <si>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</si>
  <si>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</si>
  <si>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</si>
  <si>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</si>
  <si>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</si>
  <si>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</si>
  <si>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</si>
  <si>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</si>
  <si>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</si>
  <si>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</si>
  <si>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</si>
  <si>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</si>
  <si>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</si>
  <si>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</si>
  <si>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</si>
  <si>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</si>
  <si>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</si>
  <si>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</si>
  <si>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</si>
  <si>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</si>
  <si>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</si>
  <si>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</si>
  <si>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</si>
  <si>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</si>
  <si>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</si>
  <si>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</si>
  <si>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</si>
  <si>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</si>
  <si>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</si>
  <si>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</si>
  <si>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</si>
  <si>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</si>
  <si>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</si>
  <si>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</si>
  <si>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</si>
  <si>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</si>
  <si>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</si>
  <si>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</si>
  <si>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</si>
  <si>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</si>
  <si>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</si>
  <si>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</si>
  <si>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</si>
  <si>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</si>
  <si>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</si>
  <si>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</si>
  <si>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</si>
  <si>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</si>
  <si>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</si>
  <si>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</si>
  <si>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</si>
  <si>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</si>
  <si>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</si>
  <si>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</si>
  <si>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</si>
  <si>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</si>
  <si>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</si>
  <si>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</si>
  <si>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</si>
  <si>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</si>
  <si>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</si>
  <si>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</si>
  <si>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</si>
  <si>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</si>
  <si>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</si>
  <si>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</si>
  <si>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</si>
  <si>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</si>
  <si>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</si>
  <si>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</si>
  <si>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</si>
  <si>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</si>
  <si>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</si>
  <si>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</si>
  <si>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</si>
  <si>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</si>
  <si>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</si>
  <si>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</si>
  <si>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</si>
  <si>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</si>
  <si>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</si>
  <si>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</si>
  <si>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</si>
  <si>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</si>
  <si>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</si>
  <si>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</si>
  <si>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</si>
  <si>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</si>
  <si>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</si>
  <si>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</si>
  <si>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</si>
  <si>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</si>
  <si>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</si>
  <si>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</si>
  <si>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</si>
  <si>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</si>
  <si>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</si>
  <si>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</si>
  <si>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</si>
  <si>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</si>
  <si>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</si>
  <si>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</si>
  <si>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</si>
  <si>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</si>
  <si>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</si>
  <si>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</si>
  <si>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</si>
  <si>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</si>
  <si>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</si>
  <si>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</si>
  <si>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</si>
  <si>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</si>
  <si>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</si>
  <si>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</si>
  <si>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</si>
  <si>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</si>
  <si>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</si>
  <si>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</si>
  <si>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</si>
  <si>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</si>
  <si>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</si>
  <si>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</si>
  <si>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</si>
  <si>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</si>
  <si>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</si>
  <si>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</si>
  <si>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</si>
  <si>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</si>
  <si>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</si>
  <si>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</si>
  <si>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</si>
  <si>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</si>
  <si>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</si>
  <si>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</si>
  <si>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</si>
  <si>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</si>
  <si>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</si>
  <si>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</si>
  <si>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</si>
  <si>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</si>
  <si>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</si>
  <si>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</si>
  <si>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</si>
  <si>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</si>
  <si>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</si>
  <si>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</si>
  <si>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</si>
  <si>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</si>
  <si>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</si>
  <si>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</si>
  <si>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</si>
  <si>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</si>
  <si>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</si>
  <si>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</si>
  <si>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</si>
  <si>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</si>
  <si>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</si>
  <si>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</si>
  <si>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</si>
  <si>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</si>
  <si>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</si>
  <si>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</si>
  <si>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</si>
  <si>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</si>
  <si>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</si>
  <si>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</si>
  <si>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</si>
  <si>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</si>
  <si>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</si>
  <si>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</si>
  <si>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</si>
  <si>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</si>
  <si>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</si>
  <si>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</si>
  <si>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</si>
  <si>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</si>
  <si>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</si>
  <si>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</si>
  <si>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</si>
  <si>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</si>
  <si>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</si>
  <si>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</si>
  <si>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</si>
  <si>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</si>
  <si>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</si>
  <si>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</si>
  <si>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</si>
  <si>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</si>
  <si>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</si>
  <si>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</si>
  <si>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</si>
  <si>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</si>
  <si>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</si>
  <si>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</si>
  <si>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</si>
  <si>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</si>
  <si>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</si>
  <si>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</si>
  <si>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</si>
  <si>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</si>
  <si>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</si>
  <si>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</si>
  <si>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</si>
  <si>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</si>
  <si>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</si>
  <si>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</si>
  <si>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</si>
  <si>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</si>
  <si>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</si>
  <si>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</si>
  <si>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</si>
  <si>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</si>
  <si>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</si>
  <si>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</si>
  <si>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</si>
  <si>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</si>
  <si>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</si>
  <si>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</si>
  <si>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</si>
  <si>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</si>
  <si>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</si>
  <si>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</si>
  <si>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</si>
  <si>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</si>
  <si>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</si>
  <si>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</si>
  <si>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</si>
  <si>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</si>
  <si>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</si>
  <si>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</si>
  <si>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</si>
  <si>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</si>
  <si>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</si>
  <si>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</si>
  <si>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</si>
  <si>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</si>
  <si>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</si>
  <si>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</si>
  <si>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</si>
  <si>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</si>
  <si>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</si>
  <si>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</si>
  <si>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</si>
  <si>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</si>
  <si>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</si>
  <si>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</si>
  <si>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</si>
  <si>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</si>
  <si>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</si>
  <si>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</si>
  <si>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</si>
  <si>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</si>
  <si>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</si>
  <si>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</si>
  <si>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</si>
  <si>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</si>
  <si>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</si>
  <si>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</si>
  <si>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</si>
  <si>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</si>
  <si>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</si>
  <si>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</si>
  <si>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</si>
  <si>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</si>
  <si>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</si>
  <si>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</si>
  <si>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</si>
  <si>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</si>
  <si>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</si>
  <si>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</si>
  <si>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</si>
  <si>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</si>
  <si>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</si>
  <si>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</si>
  <si>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</si>
  <si>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</si>
  <si>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</si>
  <si>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</si>
  <si>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</si>
  <si>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</si>
  <si>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</si>
  <si>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</si>
  <si>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</si>
  <si>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</si>
  <si>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</si>
  <si>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</si>
  <si>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</si>
  <si>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</si>
  <si>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</si>
  <si>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</si>
  <si>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</si>
  <si>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</si>
  <si>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</si>
  <si>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</si>
  <si>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</si>
  <si>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</si>
  <si>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</si>
  <si>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</si>
  <si>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</si>
  <si>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</si>
  <si>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</si>
  <si>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</si>
  <si>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</si>
  <si>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</si>
  <si>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</si>
  <si>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</si>
  <si>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</si>
  <si>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</si>
  <si>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</si>
  <si>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</si>
  <si>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</si>
  <si>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</si>
  <si>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</si>
  <si>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</si>
  <si>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</si>
  <si>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</si>
  <si>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</si>
  <si>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</si>
  <si>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</si>
  <si>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</si>
  <si>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</si>
  <si>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</si>
  <si>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</si>
  <si>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</si>
  <si>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</si>
  <si>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</si>
  <si>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</si>
  <si>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</si>
  <si>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</si>
  <si>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</si>
  <si>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</si>
  <si>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</si>
  <si>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</si>
  <si>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</si>
  <si>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</si>
  <si>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</si>
  <si>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</si>
  <si>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</si>
  <si>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</si>
  <si>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</si>
  <si>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</si>
  <si>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</si>
  <si>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</si>
  <si>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</si>
  <si>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</si>
  <si>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</si>
  <si>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</si>
  <si>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</si>
  <si>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</si>
  <si>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</si>
  <si>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</si>
  <si>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</si>
  <si>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</si>
  <si>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</si>
  <si>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</si>
  <si>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</si>
  <si>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</si>
  <si>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</si>
  <si>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</si>
  <si>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</si>
  <si>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</si>
  <si>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</si>
  <si>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</si>
  <si>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</si>
  <si>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</si>
  <si>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</si>
  <si>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</si>
  <si>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</si>
  <si>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</si>
  <si>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</si>
  <si>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</si>
  <si>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</si>
  <si>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</si>
  <si>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</si>
  <si>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</si>
  <si>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</si>
  <si>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</si>
  <si>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</si>
  <si>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</si>
  <si>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</si>
  <si>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</si>
  <si>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</si>
  <si>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</si>
  <si>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</si>
  <si>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</si>
  <si>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</si>
  <si>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</si>
  <si>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</si>
  <si>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</si>
  <si>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</si>
  <si>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</si>
  <si>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</si>
  <si>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</si>
  <si>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</si>
  <si>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</si>
  <si>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</si>
  <si>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</si>
  <si>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</si>
  <si>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</si>
  <si>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</si>
  <si>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</si>
  <si>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</si>
  <si>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</si>
  <si>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</si>
  <si>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</si>
  <si>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</si>
  <si>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</si>
  <si>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</si>
  <si>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</si>
  <si>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</si>
  <si>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</si>
  <si>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</si>
  <si>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</si>
  <si>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</si>
  <si>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</si>
  <si>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</si>
  <si>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</si>
  <si>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</si>
  <si>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</si>
  <si>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</si>
  <si>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</si>
  <si>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</si>
  <si>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</si>
  <si>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</si>
  <si>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</si>
  <si>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</si>
  <si>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</si>
  <si>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</si>
  <si>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</si>
  <si>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</si>
  <si>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</si>
  <si>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</si>
  <si>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</si>
  <si>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</si>
  <si>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</si>
  <si>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</si>
  <si>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</si>
  <si>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</si>
  <si>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</si>
  <si>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</si>
  <si>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</si>
  <si>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</si>
  <si>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</si>
  <si>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</si>
  <si>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</si>
  <si>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</si>
  <si>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</si>
  <si>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</si>
  <si>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</si>
  <si>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</si>
  <si>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</si>
  <si>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</si>
  <si>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</si>
  <si>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</si>
  <si>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</si>
  <si>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</si>
  <si>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</si>
  <si>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</si>
  <si>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</si>
  <si>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</si>
  <si>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</si>
  <si>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</si>
  <si>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</si>
  <si>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</si>
  <si>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</si>
  <si>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</si>
  <si>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</si>
  <si>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</si>
  <si>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</si>
  <si>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</si>
  <si>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</si>
  <si>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</si>
  <si>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</si>
  <si>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</si>
  <si>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</si>
  <si>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</si>
  <si>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</si>
  <si>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</si>
  <si>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</si>
  <si>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</si>
  <si>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</si>
  <si>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</si>
  <si>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</si>
  <si>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</si>
  <si>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</si>
  <si>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</si>
  <si>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</si>
  <si>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</si>
  <si>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</si>
  <si>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</si>
  <si>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</si>
  <si>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</si>
  <si>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</si>
  <si>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</si>
  <si>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</si>
  <si>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</si>
  <si>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</si>
  <si>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</si>
  <si>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</si>
  <si>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</si>
  <si>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</si>
  <si>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</si>
  <si>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</si>
  <si>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</si>
  <si>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</si>
  <si>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</si>
  <si>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</si>
  <si>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</si>
  <si>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</si>
  <si>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</si>
  <si>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</si>
  <si>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</si>
  <si>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</si>
  <si>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</si>
  <si>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</si>
  <si>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</si>
  <si>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</si>
  <si>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</si>
  <si>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</si>
  <si>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</si>
  <si>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</si>
  <si>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</si>
  <si>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</si>
  <si>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</si>
  <si>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</si>
  <si>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</si>
  <si>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</si>
  <si>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</si>
  <si>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</si>
  <si>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</si>
  <si>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</si>
  <si>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</si>
  <si>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</si>
  <si>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</si>
  <si>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</si>
  <si>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</si>
  <si>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</si>
  <si>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</si>
  <si>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</si>
  <si>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</si>
  <si>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</si>
  <si>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</si>
  <si>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</si>
  <si>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</si>
  <si>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</si>
  <si>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</si>
  <si>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</si>
  <si>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</si>
  <si>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</si>
  <si>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</si>
  <si>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</si>
  <si>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</si>
  <si>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</si>
  <si>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</si>
  <si>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</si>
  <si>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</si>
  <si>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</si>
  <si>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</si>
  <si>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</si>
  <si>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</si>
  <si>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</si>
  <si>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</si>
  <si>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</si>
  <si>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</si>
  <si>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</si>
  <si>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</si>
  <si>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</si>
  <si>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</si>
  <si>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</si>
  <si>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</si>
  <si>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</si>
  <si>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</si>
  <si>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</si>
  <si>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</si>
  <si>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</si>
  <si>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</si>
  <si>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</si>
  <si>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</si>
  <si>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</si>
  <si>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</si>
  <si>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</si>
  <si>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</si>
  <si>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</si>
  <si>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</si>
  <si>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</si>
  <si>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</si>
  <si>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</si>
  <si>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</si>
  <si>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</si>
  <si>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</si>
  <si>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</si>
  <si>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</si>
  <si>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</si>
  <si>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</si>
  <si>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</si>
  <si>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</si>
  <si>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</si>
  <si>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</si>
  <si>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</si>
  <si>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</si>
  <si>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</si>
  <si>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</si>
  <si>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</si>
  <si>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</si>
  <si>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</si>
  <si>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</si>
  <si>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</si>
  <si>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</si>
  <si>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</si>
  <si>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</si>
  <si>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</si>
  <si>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</si>
  <si>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</si>
  <si>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</si>
  <si>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</si>
  <si>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</si>
  <si>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</si>
  <si>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</si>
  <si>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</si>
  <si>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</si>
  <si>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</si>
  <si>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</si>
  <si>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</si>
  <si>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</si>
  <si>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</si>
  <si>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</si>
  <si>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</si>
  <si>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</si>
  <si>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</si>
  <si>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</si>
  <si>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</si>
  <si>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</si>
  <si>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</si>
  <si>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</si>
  <si>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</si>
  <si>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</si>
  <si>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</si>
  <si>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</si>
  <si>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</si>
  <si>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</si>
  <si>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</si>
  <si>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</si>
  <si>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</si>
  <si>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</si>
  <si>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</si>
  <si>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</si>
  <si>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</si>
  <si>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</si>
  <si>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</si>
  <si>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</si>
  <si>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</si>
  <si>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</si>
  <si>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</si>
  <si>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</si>
  <si>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</si>
  <si>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</si>
  <si>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</si>
  <si>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</si>
  <si>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</si>
  <si>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</si>
  <si>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</si>
  <si>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</si>
  <si>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</si>
  <si>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</si>
  <si>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</si>
  <si>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</si>
  <si>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</si>
  <si>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</si>
  <si>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</si>
  <si>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</si>
  <si>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</si>
  <si>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</si>
  <si>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</si>
  <si>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</si>
  <si>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</si>
  <si>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</si>
  <si>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</si>
  <si>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</si>
  <si>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</si>
  <si>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</si>
  <si>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</si>
  <si>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</si>
  <si>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</si>
  <si>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</si>
  <si>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</si>
  <si>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</si>
  <si>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</si>
  <si>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</si>
  <si>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</si>
  <si>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</si>
  <si>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</si>
  <si>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</si>
  <si>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</si>
  <si>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</si>
  <si>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</si>
  <si>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</si>
  <si>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</si>
  <si>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</si>
  <si>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</si>
  <si>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</si>
  <si>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</si>
  <si>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</si>
  <si>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</si>
  <si>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</si>
  <si>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</si>
  <si>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</si>
  <si>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</si>
  <si>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</si>
  <si>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</si>
  <si>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</si>
  <si>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</si>
  <si>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</si>
  <si>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</si>
  <si>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</si>
  <si>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</si>
  <si>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</si>
  <si>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</si>
  <si>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</si>
  <si>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</si>
  <si>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</si>
  <si>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</si>
  <si>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</si>
  <si>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</si>
  <si>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</si>
  <si>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</si>
  <si>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</si>
  <si>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</si>
  <si>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</si>
  <si>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</si>
  <si>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</si>
  <si>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</si>
  <si>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</si>
  <si>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</si>
  <si>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</si>
  <si>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</si>
  <si>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</si>
  <si>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</si>
  <si>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</si>
  <si>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</si>
  <si>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</si>
  <si>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</si>
  <si>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</si>
  <si>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</si>
  <si>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</si>
  <si>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</si>
  <si>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</si>
  <si>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</si>
  <si>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</si>
  <si>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</si>
  <si>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</si>
  <si>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</si>
  <si>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</si>
  <si>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</si>
  <si>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</si>
  <si>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</si>
  <si>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</si>
  <si>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</si>
  <si>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</si>
  <si>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</si>
  <si>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</si>
  <si>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</si>
  <si>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</si>
  <si>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</si>
  <si>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</si>
  <si>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</si>
  <si>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</si>
  <si>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</si>
  <si>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</si>
  <si>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</si>
  <si>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</si>
  <si>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</si>
  <si>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</si>
  <si>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</si>
  <si>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</si>
  <si>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</si>
  <si>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</si>
  <si>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</si>
  <si>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</si>
  <si>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</si>
  <si>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</si>
  <si>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</si>
  <si>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</si>
  <si>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</si>
  <si>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</si>
  <si>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</si>
  <si>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</si>
  <si>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</si>
  <si>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</si>
  <si>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</si>
  <si>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</si>
  <si>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</si>
  <si>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</si>
  <si>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</si>
  <si>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</si>
  <si>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</si>
  <si>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</si>
  <si>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</si>
  <si>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</si>
  <si>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</si>
  <si>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</si>
  <si>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</si>
  <si>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</si>
  <si>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</si>
  <si>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</si>
  <si>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</si>
  <si>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</si>
  <si>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</si>
  <si>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</si>
  <si>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</si>
  <si>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</si>
  <si>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</si>
  <si>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</si>
  <si>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</si>
  <si>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</si>
  <si>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</si>
  <si>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</si>
  <si>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</si>
  <si>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</si>
  <si>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</si>
  <si>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</si>
  <si>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</si>
  <si>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</si>
  <si>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</si>
  <si>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</si>
  <si>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</si>
  <si>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</si>
  <si>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</si>
  <si>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</si>
  <si>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</si>
  <si>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</si>
  <si>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</si>
  <si>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</si>
  <si>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</si>
  <si>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</si>
  <si>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</si>
  <si>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</si>
  <si>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</si>
  <si>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</si>
  <si>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</si>
  <si>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</si>
  <si>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</si>
  <si>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</si>
  <si>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</si>
  <si>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</si>
  <si>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</si>
  <si>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</si>
  <si>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</si>
  <si>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</si>
  <si>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</si>
  <si>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</si>
  <si>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</si>
  <si>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</si>
  <si>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</si>
  <si>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</si>
  <si>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</si>
  <si>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</si>
  <si>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</si>
  <si>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</si>
  <si>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</si>
  <si>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</si>
  <si>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</si>
  <si>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</si>
  <si>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</si>
  <si>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</si>
  <si>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</si>
  <si>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</si>
  <si>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</si>
  <si>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</si>
  <si>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</si>
  <si>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</si>
  <si>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</si>
  <si>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</si>
  <si>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</si>
  <si>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</si>
  <si>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</si>
  <si>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</si>
  <si>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</si>
  <si>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</si>
  <si>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</si>
  <si>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</si>
  <si>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</si>
  <si>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</si>
  <si>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</si>
  <si>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</si>
  <si>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</si>
  <si>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</si>
  <si>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</si>
  <si>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</si>
  <si>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</si>
  <si>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</si>
  <si>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</si>
  <si>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</si>
  <si>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</si>
  <si>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</si>
  <si>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</si>
  <si>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</si>
  <si>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</si>
  <si>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</si>
  <si>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</si>
  <si>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</si>
  <si>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</si>
  <si>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</si>
  <si>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</si>
  <si>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</si>
  <si>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</si>
  <si>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</si>
  <si>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</si>
  <si>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</si>
  <si>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</si>
  <si>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</si>
  <si>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</si>
  <si>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</si>
  <si>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</si>
  <si>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</si>
  <si>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</si>
  <si>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</si>
  <si>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</si>
  <si>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</si>
  <si>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</si>
  <si>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</si>
  <si>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</si>
  <si>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</si>
  <si>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</si>
  <si>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</si>
  <si>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</si>
  <si>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</si>
  <si>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</si>
  <si>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</si>
  <si>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</si>
  <si>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</si>
  <si>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</si>
  <si>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</si>
  <si>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</si>
  <si>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</si>
  <si>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</si>
  <si>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</si>
  <si>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</si>
  <si>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</si>
  <si>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</si>
  <si>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</si>
  <si>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</si>
  <si>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</si>
  <si>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</si>
  <si>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</si>
  <si>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</si>
  <si>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</si>
  <si>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</si>
  <si>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</si>
  <si>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</si>
  <si>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</si>
  <si>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</si>
  <si>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</si>
  <si>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</si>
  <si>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</si>
  <si>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</si>
  <si>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</si>
  <si>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</si>
  <si>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</si>
  <si>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</si>
  <si>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</si>
  <si>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</si>
  <si>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</si>
  <si>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</si>
  <si>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</si>
  <si>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</si>
  <si>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</si>
  <si>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</si>
  <si>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</si>
  <si>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</si>
  <si>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</si>
  <si>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</si>
  <si>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</si>
  <si>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</si>
  <si>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</si>
  <si>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</si>
  <si>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</si>
  <si>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</si>
  <si>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</si>
  <si>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</si>
  <si>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</si>
  <si>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</si>
  <si>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</si>
  <si>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</si>
  <si>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</si>
  <si>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</si>
  <si>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</si>
  <si>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</si>
  <si>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</si>
  <si>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</si>
  <si>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</si>
  <si>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</si>
  <si>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</si>
  <si>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</si>
  <si>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</si>
  <si>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</si>
  <si>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</si>
  <si>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</si>
  <si>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</si>
  <si>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</si>
  <si>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</si>
  <si>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</si>
  <si>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</si>
  <si>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</si>
  <si>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</si>
  <si>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</si>
  <si>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</si>
  <si>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</si>
  <si>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</si>
  <si>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</si>
  <si>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</si>
  <si>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</si>
  <si>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</si>
  <si>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</si>
  <si>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</si>
  <si>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</si>
  <si>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</si>
  <si>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</si>
  <si>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</si>
  <si>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</si>
  <si>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</si>
  <si>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</si>
  <si>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</si>
  <si>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</si>
  <si>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</si>
  <si>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</si>
  <si>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</si>
  <si>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</si>
  <si>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</si>
  <si>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</si>
  <si>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</si>
  <si>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</si>
  <si>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</si>
  <si>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</si>
  <si>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</si>
  <si>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</si>
  <si>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</si>
  <si>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</si>
  <si>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</si>
  <si>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</si>
  <si>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</si>
  <si>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</si>
  <si>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</si>
  <si>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</si>
  <si>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</si>
  <si>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</si>
  <si>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</si>
  <si>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</si>
  <si>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</si>
  <si>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</si>
  <si>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</si>
  <si>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</si>
  <si>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</si>
  <si>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</si>
  <si>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</si>
  <si>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</si>
  <si>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</si>
  <si>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</si>
  <si>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</si>
  <si>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</si>
  <si>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</si>
  <si>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</si>
  <si>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</si>
  <si>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</si>
  <si>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</si>
  <si>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</si>
  <si>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</si>
  <si>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</si>
  <si>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</si>
  <si>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</si>
  <si>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</si>
  <si>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</si>
  <si>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</si>
  <si>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</si>
  <si>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</si>
  <si>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</si>
  <si>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</si>
  <si>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</si>
  <si>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</si>
  <si>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</si>
  <si>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</si>
  <si>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</si>
  <si>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</si>
  <si>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</si>
  <si>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</si>
  <si>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</si>
  <si>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</si>
  <si>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</si>
  <si>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</si>
  <si>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</si>
  <si>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</si>
  <si>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</si>
  <si>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</si>
  <si>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</si>
  <si>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</si>
  <si>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</si>
  <si>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</si>
  <si>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</si>
  <si>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</si>
  <si>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</si>
  <si>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</si>
  <si>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</si>
  <si>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</si>
  <si>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</si>
  <si>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</si>
  <si>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</si>
  <si>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</si>
  <si>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</si>
  <si>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</si>
  <si>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</si>
  <si>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</si>
  <si>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</si>
  <si>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</si>
  <si>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</si>
  <si>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</si>
  <si>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</si>
  <si>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</si>
  <si>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</si>
  <si>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</si>
  <si>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</si>
  <si>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</si>
  <si>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</si>
  <si>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</si>
  <si>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</si>
  <si>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</si>
  <si>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</si>
  <si>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</si>
  <si>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</si>
  <si>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</si>
  <si>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</si>
  <si>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</si>
  <si>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</si>
  <si>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</si>
  <si>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</si>
  <si>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</si>
  <si>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</si>
  <si>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</si>
  <si>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</si>
  <si>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</si>
  <si>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</si>
  <si>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</si>
  <si>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</si>
  <si>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</si>
  <si>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</si>
  <si>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</si>
  <si>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</si>
  <si>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</si>
  <si>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</si>
  <si>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</si>
  <si>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</si>
  <si>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</si>
  <si>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</si>
  <si>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</si>
  <si>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</si>
  <si>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</si>
  <si>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</si>
  <si>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</si>
  <si>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</si>
  <si>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</si>
  <si>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</si>
  <si>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</si>
  <si>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</si>
  <si>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</si>
  <si>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</si>
  <si>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</si>
  <si>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</si>
  <si>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</si>
  <si>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</si>
  <si>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</si>
  <si>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</si>
  <si>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</si>
  <si>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</si>
  <si>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</si>
  <si>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</si>
  <si>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</si>
  <si>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</si>
  <si>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</si>
  <si>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</si>
  <si>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</si>
  <si>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</si>
  <si>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</si>
  <si>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</si>
  <si>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</si>
  <si>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</si>
  <si>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</si>
  <si>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</si>
  <si>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</si>
  <si>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</si>
  <si>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</si>
  <si>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</si>
  <si>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</si>
  <si>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</si>
  <si>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</si>
  <si>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</si>
  <si>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</si>
  <si>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</si>
  <si>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</si>
  <si>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</si>
  <si>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</si>
  <si>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</si>
  <si>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</si>
  <si>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</si>
  <si>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</si>
  <si>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</si>
  <si>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</si>
  <si>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</si>
  <si>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</si>
  <si>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</si>
  <si>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</si>
  <si>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</si>
  <si>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</si>
  <si>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</si>
  <si>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</si>
  <si>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</si>
  <si>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</si>
  <si>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</si>
  <si>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</si>
  <si>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</si>
  <si>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</si>
  <si>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</si>
  <si>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</si>
  <si>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</si>
  <si>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</si>
  <si>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</si>
  <si>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</si>
  <si>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</si>
  <si>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</si>
  <si>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</si>
  <si>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</si>
  <si>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</si>
  <si>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</si>
  <si>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</si>
  <si>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</si>
  <si>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</si>
  <si>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</si>
  <si>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</si>
  <si>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</si>
  <si>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</si>
  <si>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</si>
  <si>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</si>
  <si>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</si>
  <si>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</si>
  <si>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</si>
  <si>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</si>
  <si>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</si>
  <si>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</si>
  <si>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</si>
  <si>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</si>
  <si>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</si>
  <si>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</si>
  <si>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</si>
  <si>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</si>
  <si>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</si>
  <si>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</si>
  <si>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</si>
  <si>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</si>
  <si>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</si>
  <si>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</si>
  <si>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</si>
  <si>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</si>
  <si>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</si>
  <si>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</si>
  <si>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</si>
  <si>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</si>
  <si>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</si>
  <si>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</si>
  <si>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</si>
  <si>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</si>
  <si>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</si>
  <si>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</si>
  <si>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</si>
  <si>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</si>
  <si>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</si>
  <si>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</si>
  <si>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</si>
  <si>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</si>
  <si>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</si>
  <si>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</si>
  <si>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</si>
  <si>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</si>
  <si>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</si>
  <si>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</si>
  <si>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</si>
  <si>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</si>
  <si>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</si>
  <si>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</si>
  <si>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</si>
  <si>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</si>
  <si>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</si>
  <si>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</si>
  <si>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</si>
  <si>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</si>
  <si>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</si>
  <si>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</si>
  <si>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</si>
  <si>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</si>
  <si>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</si>
  <si>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</si>
  <si>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</si>
  <si>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</si>
  <si>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</si>
  <si>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</si>
  <si>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</si>
  <si>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</si>
  <si>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</si>
  <si>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</si>
  <si>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</si>
  <si>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</si>
  <si>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</si>
  <si>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</si>
  <si>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</si>
  <si>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</si>
  <si>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</si>
  <si>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</si>
  <si>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</si>
  <si>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</si>
  <si>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</si>
  <si>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</si>
  <si>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</si>
  <si>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</si>
  <si>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</si>
  <si>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</si>
  <si>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</si>
  <si>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</si>
  <si>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</si>
  <si>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</si>
  <si>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</si>
  <si>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</si>
  <si>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</si>
  <si>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</si>
  <si>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</si>
  <si>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</si>
  <si>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</si>
  <si>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</si>
  <si>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</si>
  <si>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</si>
  <si>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</si>
  <si>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</si>
  <si>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</si>
  <si>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</si>
  <si>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</si>
  <si>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</si>
  <si>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</si>
  <si>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</si>
  <si>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</si>
  <si>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</si>
  <si>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</si>
  <si>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</si>
  <si>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</si>
  <si>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</si>
  <si>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</si>
  <si>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</si>
  <si>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</si>
  <si>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</si>
  <si>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</si>
  <si>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</si>
  <si>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</si>
  <si>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</si>
  <si>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</si>
  <si>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</si>
  <si>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</si>
  <si>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</si>
  <si>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</si>
  <si>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</si>
  <si>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</si>
  <si>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</si>
  <si>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</si>
  <si>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</si>
  <si>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</si>
  <si>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</si>
  <si>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</si>
  <si>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</si>
  <si>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</si>
  <si>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</si>
  <si>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</si>
  <si>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</si>
  <si>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</si>
  <si>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</si>
  <si>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</si>
  <si>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</si>
  <si>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</si>
  <si>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</si>
  <si>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</si>
  <si>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</si>
  <si>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</si>
  <si>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</si>
  <si>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</si>
  <si>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</si>
  <si>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</si>
  <si>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</si>
  <si>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</si>
  <si>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</si>
  <si>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</si>
  <si>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</si>
  <si>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</si>
  <si>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</si>
  <si>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</si>
  <si>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</si>
  <si>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</si>
  <si>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</si>
  <si>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</si>
  <si>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</si>
  <si>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</si>
  <si>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</si>
  <si>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</si>
  <si>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</si>
  <si>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</si>
  <si>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</si>
  <si>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</si>
  <si>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</si>
  <si>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</si>
  <si>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</si>
  <si>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</si>
  <si>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</si>
  <si>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</si>
  <si>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</si>
  <si>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</si>
  <si>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</si>
  <si>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</si>
  <si>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</si>
  <si>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</si>
  <si>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</si>
  <si>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</si>
  <si>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</si>
  <si>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</si>
  <si>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</si>
  <si>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</si>
  <si>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</si>
  <si>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</si>
  <si>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</si>
  <si>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</si>
  <si>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</si>
  <si>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</si>
  <si>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</si>
  <si>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</si>
  <si>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</si>
  <si>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</si>
  <si>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</si>
  <si>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</si>
  <si>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</si>
  <si>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</si>
  <si>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</si>
  <si>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</si>
  <si>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</si>
  <si>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</si>
  <si>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</si>
  <si>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</si>
  <si>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</si>
  <si>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</si>
  <si>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</si>
  <si>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</si>
  <si>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</si>
  <si>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</si>
  <si>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</si>
  <si>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</si>
  <si>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</si>
  <si>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</si>
  <si>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</si>
  <si>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</si>
  <si>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</si>
  <si>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</si>
  <si>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</si>
  <si>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</si>
  <si>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</si>
  <si>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</si>
  <si>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</si>
  <si>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</si>
  <si>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</si>
  <si>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</si>
  <si>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</si>
  <si>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</si>
  <si>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</si>
  <si>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</si>
  <si>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</si>
  <si>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</si>
  <si>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</si>
  <si>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</si>
  <si>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</si>
  <si>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</si>
  <si>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</si>
  <si>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</si>
  <si>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</si>
  <si>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</si>
  <si>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</si>
  <si>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</si>
  <si>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</si>
  <si>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</si>
  <si>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</si>
  <si>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</si>
  <si>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</si>
  <si>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</si>
  <si>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</si>
  <si>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</si>
  <si>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</si>
  <si>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</si>
  <si>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</si>
  <si>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</si>
  <si>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</si>
  <si>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</si>
  <si>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</si>
  <si>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</si>
  <si>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</si>
  <si>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</si>
  <si>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</si>
  <si>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</si>
  <si>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</si>
  <si>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</si>
  <si>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</si>
  <si>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</si>
  <si>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</si>
  <si>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</si>
  <si>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</si>
  <si>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</si>
  <si>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</si>
  <si>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</si>
  <si>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</si>
  <si>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</si>
  <si>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</si>
  <si>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</si>
  <si>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</si>
  <si>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</si>
  <si>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</si>
  <si>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</si>
  <si>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</si>
  <si>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</si>
  <si>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</si>
  <si>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</si>
  <si>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</si>
  <si>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</si>
  <si>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</si>
  <si>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</si>
  <si>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</si>
  <si>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</si>
  <si>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</si>
  <si>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</si>
  <si>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</si>
  <si>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</si>
  <si>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</si>
  <si>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</si>
  <si>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</si>
  <si>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</si>
  <si>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</si>
  <si>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</si>
  <si>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</si>
  <si>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</si>
  <si>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</si>
  <si>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</si>
  <si>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</si>
  <si>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</si>
  <si>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</si>
  <si>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</si>
  <si>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</si>
  <si>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</si>
  <si>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</si>
  <si>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</si>
  <si>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</si>
  <si>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</si>
  <si>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</si>
  <si>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</si>
  <si>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</si>
  <si>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</si>
  <si>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</si>
  <si>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</si>
  <si>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</si>
  <si>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</si>
  <si>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</si>
  <si>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</si>
  <si>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</si>
  <si>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</si>
  <si>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</si>
  <si>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</si>
  <si>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</si>
  <si>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</si>
  <si>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</si>
  <si>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</si>
  <si>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</si>
  <si>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</si>
  <si>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</si>
  <si>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</si>
  <si>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</si>
  <si>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</si>
  <si>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</si>
  <si>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</si>
  <si>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</si>
  <si>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</si>
  <si>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</si>
  <si>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</si>
  <si>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</si>
  <si>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</si>
  <si>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</si>
  <si>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</si>
  <si>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</si>
  <si>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</si>
  <si>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</si>
  <si>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</si>
  <si>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</si>
  <si>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</si>
  <si>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</si>
  <si>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</si>
  <si>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</si>
  <si>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</si>
  <si>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</si>
  <si>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</si>
  <si>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</si>
  <si>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</si>
  <si>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</si>
  <si>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</si>
  <si>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</si>
  <si>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</si>
  <si>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</si>
  <si>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</si>
  <si>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</si>
  <si>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</si>
  <si>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</si>
  <si>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</si>
  <si>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</si>
  <si>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</si>
  <si>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</si>
  <si>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</si>
  <si>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</si>
  <si>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</si>
  <si>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</si>
  <si>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</si>
  <si>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</si>
  <si>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</si>
  <si>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</si>
  <si>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</si>
  <si>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</si>
  <si>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</si>
  <si>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</si>
  <si>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</si>
  <si>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</si>
  <si>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</si>
  <si>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</si>
  <si>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</si>
  <si>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</si>
  <si>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</si>
  <si>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</si>
  <si>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</si>
  <si>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</si>
  <si>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</si>
  <si>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</si>
  <si>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</si>
  <si>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</si>
  <si>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</si>
  <si>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</si>
  <si>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</si>
  <si>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</si>
  <si>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</si>
  <si>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</si>
  <si>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</si>
  <si>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</si>
  <si>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</si>
  <si>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</si>
  <si>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</si>
  <si>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</si>
  <si>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</si>
  <si>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</si>
  <si>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</si>
  <si>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</si>
  <si>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</si>
  <si>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</si>
  <si>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</si>
  <si>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</si>
  <si>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</si>
  <si>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</si>
  <si>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</si>
  <si>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</si>
  <si>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</si>
  <si>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</si>
  <si>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</si>
  <si>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</si>
  <si>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</si>
  <si>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</si>
  <si>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</si>
  <si>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</si>
  <si>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</si>
  <si>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</si>
  <si>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</si>
  <si>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</si>
  <si>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</si>
  <si>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</si>
  <si>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</si>
  <si>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</si>
  <si>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</si>
  <si>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</si>
  <si>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</si>
  <si>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</si>
  <si>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</si>
  <si>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</si>
  <si>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</si>
  <si>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</si>
  <si>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</si>
  <si>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</si>
  <si>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</si>
  <si>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</si>
  <si>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</si>
  <si>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</si>
  <si>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</si>
  <si>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</si>
  <si>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</si>
  <si>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</si>
  <si>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</si>
  <si>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</si>
  <si>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</si>
  <si>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</si>
  <si>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</si>
  <si>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</si>
  <si>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</si>
  <si>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</si>
  <si>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</si>
  <si>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</si>
  <si>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</si>
  <si>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</si>
  <si>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</si>
  <si>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</si>
  <si>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</si>
  <si>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</si>
  <si>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</si>
  <si>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</si>
  <si>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</si>
  <si>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</si>
  <si>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</si>
  <si>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</si>
  <si>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</si>
  <si>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</si>
  <si>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</si>
  <si>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</si>
  <si>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</si>
  <si>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</si>
  <si>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</si>
  <si>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</si>
  <si>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</si>
  <si>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</si>
  <si>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</si>
  <si>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</si>
  <si>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</si>
  <si>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</si>
  <si>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</si>
  <si>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</si>
  <si>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</si>
  <si>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</si>
  <si>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</si>
  <si>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</si>
  <si>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</si>
  <si>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</si>
  <si>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</si>
  <si>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</si>
  <si>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</si>
  <si>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</si>
  <si>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</si>
  <si>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</si>
  <si>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</si>
  <si>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</si>
  <si>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</si>
  <si>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</si>
  <si>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</si>
  <si>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</si>
  <si>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</si>
  <si>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</si>
  <si>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</si>
  <si>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</si>
  <si>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</si>
  <si>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</si>
  <si>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</si>
  <si>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</si>
  <si>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</si>
  <si>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</si>
  <si>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</si>
  <si>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</si>
  <si>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</si>
  <si>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</si>
  <si>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</si>
  <si>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</si>
  <si>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</si>
  <si>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</si>
  <si>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</si>
  <si>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</si>
  <si>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</si>
  <si>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</si>
  <si>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</si>
  <si>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</si>
  <si>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</si>
  <si>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</si>
  <si>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</si>
  <si>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</si>
  <si>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</si>
  <si>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</si>
  <si>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</si>
  <si>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</si>
  <si>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</si>
  <si>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</si>
  <si>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</si>
  <si>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</si>
  <si>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</si>
  <si>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</si>
  <si>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</si>
  <si>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</si>
  <si>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</si>
  <si>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</si>
  <si>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</si>
  <si>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</si>
  <si>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</si>
  <si>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</si>
  <si>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</si>
  <si>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</si>
  <si>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</si>
  <si>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</si>
  <si>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</si>
  <si>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</si>
  <si>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</si>
  <si>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</si>
  <si>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</si>
  <si>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</si>
  <si>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</si>
  <si>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</si>
  <si>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</si>
  <si>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</si>
  <si>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</si>
  <si>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</si>
  <si>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</si>
  <si>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</si>
  <si>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</si>
  <si>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</si>
  <si>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</si>
  <si>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</si>
  <si>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</si>
  <si>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</si>
  <si>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</si>
  <si>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</si>
  <si>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</si>
  <si>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</si>
  <si>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</si>
  <si>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</si>
  <si>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</si>
  <si>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</si>
  <si>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</si>
  <si>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</si>
  <si>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</si>
  <si>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</si>
  <si>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</si>
  <si>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</si>
  <si>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</si>
  <si>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</si>
  <si>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</si>
  <si>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</si>
  <si>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</si>
  <si>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</si>
  <si>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</si>
  <si>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</si>
  <si>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</si>
  <si>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</si>
  <si>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</si>
  <si>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</si>
  <si>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</si>
  <si>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</si>
  <si>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</si>
  <si>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</si>
  <si>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</si>
  <si>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</si>
  <si>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</si>
  <si>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</si>
  <si>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</si>
  <si>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</si>
  <si>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</si>
  <si>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</si>
  <si>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</si>
  <si>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</si>
  <si>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</si>
  <si>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</si>
  <si>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</si>
  <si>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</si>
  <si>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</si>
  <si>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</si>
  <si>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</si>
  <si>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</si>
  <si>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</si>
  <si>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</si>
  <si>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</si>
  <si>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</si>
  <si>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</si>
  <si>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</si>
  <si>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</si>
  <si>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</si>
  <si>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</si>
  <si>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</si>
  <si>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</si>
  <si>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</si>
  <si>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</si>
  <si>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</si>
  <si>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</si>
  <si>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</si>
  <si>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</si>
  <si>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</si>
  <si>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</si>
  <si>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</si>
  <si>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</si>
  <si>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</si>
  <si>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</si>
  <si>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</si>
  <si>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</si>
  <si>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</si>
  <si>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</si>
  <si>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</si>
  <si>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</si>
  <si>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</si>
  <si>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</si>
  <si>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</si>
  <si>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</si>
  <si>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</si>
  <si>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</si>
  <si>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</si>
  <si>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</si>
  <si>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</si>
  <si>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</si>
  <si>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</si>
  <si>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</si>
  <si>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</si>
  <si>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</si>
  <si>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</si>
  <si>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</si>
  <si>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</si>
  <si>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</si>
  <si>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</si>
  <si>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</si>
  <si>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</si>
  <si>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</si>
  <si>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</si>
  <si>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</si>
  <si>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</si>
  <si>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</si>
  <si>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</si>
  <si>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</si>
  <si>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</si>
  <si>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</si>
  <si>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</si>
  <si>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</si>
  <si>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</si>
  <si>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</si>
  <si>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</si>
  <si>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</si>
  <si>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</si>
  <si>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</si>
  <si>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</si>
  <si>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</si>
  <si>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</si>
  <si>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</si>
  <si>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</si>
  <si>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</si>
  <si>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</si>
  <si>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</si>
  <si>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</si>
  <si>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</si>
  <si>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</si>
  <si>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</si>
  <si>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</si>
  <si>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</si>
  <si>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</si>
  <si>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</si>
  <si>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</si>
  <si>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</si>
  <si>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</si>
  <si>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</si>
  <si>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</si>
  <si>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</si>
  <si>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</si>
  <si>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</si>
  <si>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</si>
  <si>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</si>
  <si>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</si>
  <si>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</si>
  <si>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</si>
  <si>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</si>
  <si>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</si>
  <si>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</si>
  <si>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</si>
  <si>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</si>
  <si>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</si>
  <si>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</si>
  <si>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</si>
  <si>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</si>
  <si>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</si>
  <si>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</si>
  <si>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</si>
  <si>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</si>
  <si>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</si>
  <si>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</si>
  <si>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</si>
  <si>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</si>
  <si>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</si>
  <si>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</si>
  <si>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</si>
  <si>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</si>
  <si>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</si>
  <si>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</si>
  <si>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</si>
  <si>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</si>
  <si>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</si>
  <si>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</si>
  <si>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</si>
  <si>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</si>
  <si>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</si>
  <si>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</si>
  <si>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</si>
  <si>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</si>
  <si>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</si>
  <si>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</si>
  <si>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</si>
  <si>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</si>
  <si>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</si>
  <si>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</si>
  <si>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</si>
  <si>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</si>
  <si>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</si>
  <si>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</si>
  <si>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</si>
  <si>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</si>
  <si>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</si>
  <si>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</si>
  <si>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</si>
  <si>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</si>
  <si>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</si>
  <si>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</si>
  <si>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</si>
  <si>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</si>
  <si>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</si>
  <si>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</si>
  <si>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</si>
  <si>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</si>
  <si>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</si>
  <si>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</si>
  <si>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</si>
  <si>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</si>
  <si>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</si>
  <si>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</si>
  <si>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</si>
  <si>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</si>
  <si>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</si>
  <si>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</si>
  <si>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</si>
  <si>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</si>
  <si>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</si>
  <si>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</si>
  <si>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</si>
  <si>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</si>
  <si>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</si>
  <si>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</si>
  <si>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</si>
  <si>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</si>
  <si>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</si>
  <si>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</si>
  <si>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</si>
  <si>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</si>
  <si>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</si>
  <si>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</si>
  <si>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</si>
  <si>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</si>
  <si>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</si>
  <si>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</si>
  <si>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</si>
  <si>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</si>
  <si>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</si>
  <si>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</si>
  <si>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</si>
  <si>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</si>
  <si>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</si>
  <si>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</si>
  <si>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</si>
  <si>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</si>
  <si>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</si>
  <si>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</si>
  <si>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</si>
  <si>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</si>
  <si>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</si>
  <si>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</si>
  <si>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</si>
  <si>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</si>
  <si>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</si>
  <si>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</si>
  <si>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</si>
  <si>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</si>
  <si>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</si>
  <si>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</si>
  <si>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</si>
  <si>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</si>
  <si>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</si>
  <si>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</si>
  <si>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</si>
  <si>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</si>
  <si>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</si>
  <si>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</si>
  <si>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</si>
  <si>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</si>
  <si>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</si>
  <si>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</si>
  <si>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</si>
  <si>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</si>
  <si>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</si>
  <si>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</si>
  <si>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</si>
  <si>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</si>
  <si>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</si>
  <si>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</si>
  <si>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</si>
  <si>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</si>
  <si>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</si>
  <si>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</si>
  <si>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</si>
  <si>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</si>
  <si>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</si>
  <si>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</si>
  <si>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</si>
  <si>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</si>
  <si>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</si>
  <si>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</si>
  <si>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</si>
  <si>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</si>
  <si>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</si>
  <si>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</si>
  <si>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</si>
  <si>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</si>
  <si>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</si>
  <si>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</si>
  <si>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</si>
  <si>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</si>
  <si>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</si>
  <si>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</si>
  <si>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</si>
  <si>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</si>
  <si>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</si>
  <si>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</si>
  <si>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</si>
  <si>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</si>
  <si>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</si>
  <si>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</si>
  <si>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</si>
  <si>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</si>
  <si>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</si>
  <si>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</si>
  <si>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</si>
  <si>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</si>
  <si>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</si>
  <si>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</si>
  <si>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</si>
  <si>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</si>
  <si>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</si>
  <si>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</si>
  <si>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</si>
  <si>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</si>
  <si>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</si>
  <si>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</si>
  <si>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</si>
  <si>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</si>
  <si>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</si>
  <si>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</si>
  <si>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</si>
  <si>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</si>
  <si>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</si>
  <si>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</si>
  <si>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</si>
  <si>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</si>
  <si>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</si>
  <si>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</si>
  <si>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</si>
  <si>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</si>
  <si>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</si>
  <si>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</si>
  <si>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</si>
  <si>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</si>
  <si>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</si>
  <si>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</si>
  <si>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</si>
  <si>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</si>
  <si>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</si>
  <si>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</si>
  <si>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</si>
  <si>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</si>
  <si>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</si>
  <si>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</si>
  <si>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</si>
  <si>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</si>
  <si>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</si>
  <si>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</si>
  <si>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</si>
  <si>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</si>
  <si>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</si>
  <si>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</si>
  <si>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</si>
  <si>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</si>
  <si>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</si>
  <si>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</si>
  <si>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</si>
  <si>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</si>
  <si>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</si>
  <si>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</si>
  <si>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</si>
  <si>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</si>
  <si>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</si>
  <si>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</si>
  <si>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</si>
  <si>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</si>
  <si>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</si>
  <si>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</si>
  <si>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</si>
  <si>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</si>
  <si>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</si>
  <si>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</si>
  <si>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</si>
  <si>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</si>
  <si>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</si>
  <si>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</si>
  <si>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</si>
  <si>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</si>
  <si>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</si>
  <si>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</si>
  <si>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</si>
  <si>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</si>
  <si>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</si>
  <si>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</si>
  <si>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</si>
  <si>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</si>
  <si>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</si>
  <si>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</si>
  <si>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</si>
  <si>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</si>
  <si>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</si>
  <si>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</si>
  <si>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</si>
  <si>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</si>
  <si>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</si>
  <si>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</si>
  <si>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</si>
  <si>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</si>
  <si>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</si>
  <si>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</si>
  <si>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</si>
  <si>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</si>
  <si>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</si>
  <si>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</si>
  <si>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</si>
  <si>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</si>
  <si>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</si>
  <si>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</si>
  <si>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</si>
  <si>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</si>
  <si>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</si>
  <si>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</si>
  <si>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</si>
  <si>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</si>
  <si>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</si>
  <si>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</si>
  <si>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</si>
  <si>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</si>
  <si>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</si>
  <si>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</si>
  <si>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</si>
  <si>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</si>
  <si>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</si>
  <si>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</si>
  <si>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</si>
  <si>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</si>
  <si>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</si>
  <si>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</si>
  <si>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</si>
  <si>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</si>
  <si>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</si>
  <si>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</si>
  <si>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</si>
  <si>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</si>
  <si>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</si>
  <si>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</si>
  <si>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</si>
  <si>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</si>
  <si>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</si>
  <si>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</si>
  <si>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</si>
  <si>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</si>
  <si>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</si>
  <si>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</si>
  <si>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</si>
  <si>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</si>
  <si>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</si>
  <si>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</si>
  <si>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</si>
  <si>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</si>
  <si>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</si>
  <si>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</si>
  <si>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</si>
  <si>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</si>
  <si>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</si>
  <si>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</si>
  <si>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</si>
  <si>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</si>
  <si>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</si>
  <si>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</si>
  <si>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</si>
  <si>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</si>
  <si>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</si>
  <si>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</si>
  <si>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</si>
  <si>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</si>
  <si>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</si>
  <si>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</si>
  <si>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</si>
  <si>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</si>
  <si>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</si>
  <si>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</si>
  <si>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</si>
  <si>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</si>
  <si>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</si>
  <si>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</si>
  <si>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</si>
  <si>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</si>
  <si>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</si>
  <si>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</si>
  <si>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</si>
  <si>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</si>
  <si>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</si>
  <si>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</si>
  <si>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</si>
  <si>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</si>
  <si>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</si>
  <si>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</si>
  <si>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</si>
  <si>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</si>
  <si>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</si>
  <si>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</si>
  <si>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</si>
  <si>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</si>
  <si>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</si>
  <si>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</si>
  <si>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</si>
  <si>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</si>
  <si>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</si>
  <si>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</si>
  <si>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</si>
  <si>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</si>
  <si>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</si>
  <si>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</si>
  <si>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</si>
  <si>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</si>
  <si>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</si>
  <si>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</si>
  <si>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</si>
  <si>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</si>
  <si>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</si>
  <si>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</si>
  <si>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</si>
  <si>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</si>
  <si>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</si>
  <si>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</si>
  <si>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</si>
  <si>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</si>
  <si>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</si>
  <si>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</si>
  <si>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</si>
  <si>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</si>
  <si>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</si>
  <si>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</si>
  <si>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</si>
  <si>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</si>
  <si>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</si>
  <si>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</si>
  <si>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</si>
  <si>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</si>
  <si>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</si>
  <si>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</si>
  <si>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</si>
  <si>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</si>
  <si>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</si>
  <si>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</si>
  <si>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</si>
  <si>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</si>
  <si>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</si>
  <si>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</si>
  <si>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</si>
  <si>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</si>
  <si>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</si>
  <si>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</si>
  <si>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</si>
  <si>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</si>
  <si>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</si>
  <si>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</si>
  <si>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</si>
  <si>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</si>
  <si>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</si>
  <si>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</si>
  <si>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</si>
  <si>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</si>
  <si>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</si>
  <si>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</si>
  <si>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</si>
  <si>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</si>
  <si>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</si>
  <si>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</si>
  <si>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</si>
  <si>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</si>
  <si>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</si>
  <si>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</si>
  <si>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</si>
  <si>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</si>
  <si>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</si>
  <si>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</si>
  <si>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</si>
  <si>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</si>
  <si>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</si>
  <si>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</si>
  <si>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</si>
  <si>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</si>
  <si>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</si>
  <si>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</si>
  <si>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</si>
  <si>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</si>
  <si>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</si>
  <si>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</si>
  <si>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</si>
  <si>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</si>
  <si>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</si>
  <si>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</si>
  <si>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</si>
  <si>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</si>
  <si>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</si>
  <si>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</si>
  <si>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</si>
  <si>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</si>
  <si>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</si>
  <si>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</si>
  <si>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</si>
  <si>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</si>
  <si>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</si>
  <si>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</si>
  <si>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</si>
  <si>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</si>
  <si>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</si>
  <si>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</si>
  <si>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</si>
  <si>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</si>
  <si>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</si>
  <si>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</si>
  <si>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</si>
  <si>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</si>
  <si>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</si>
  <si>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</si>
  <si>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</si>
  <si>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</si>
  <si>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</si>
  <si>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</si>
  <si>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</si>
  <si>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</si>
  <si>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</si>
  <si>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</si>
  <si>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</si>
  <si>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</si>
  <si>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</si>
  <si>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</si>
  <si>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</si>
  <si>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</si>
  <si>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</si>
  <si>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</si>
  <si>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</si>
  <si>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</si>
  <si>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</si>
  <si>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</si>
  <si>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</si>
  <si>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</si>
  <si>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</si>
  <si>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</si>
  <si>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</si>
  <si>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</si>
  <si>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</si>
  <si>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</si>
  <si>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</si>
  <si>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</si>
  <si>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</si>
  <si>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</si>
  <si>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</si>
  <si>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</si>
  <si>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</si>
  <si>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</si>
  <si>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</si>
  <si>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</si>
  <si>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</si>
  <si>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</si>
  <si>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</si>
  <si>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</si>
  <si>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</si>
  <si>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</si>
  <si>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</si>
  <si>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</si>
  <si>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</si>
  <si>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</si>
  <si>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</si>
  <si>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</si>
  <si>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</si>
  <si>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</si>
  <si>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</si>
  <si>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</si>
  <si>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</si>
  <si>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</si>
  <si>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</si>
  <si>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</si>
  <si>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</si>
  <si>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</si>
  <si>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</si>
  <si>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</si>
  <si>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</si>
  <si>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</si>
  <si>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</si>
  <si>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</si>
  <si>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</si>
  <si>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</si>
  <si>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</si>
  <si>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</si>
  <si>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</si>
  <si>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</si>
  <si>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</si>
  <si>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</si>
  <si>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</si>
  <si>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</si>
  <si>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</si>
  <si>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</si>
  <si>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</si>
  <si>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</si>
  <si>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</si>
  <si>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</si>
  <si>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</si>
  <si>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</si>
  <si>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</si>
  <si>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</si>
  <si>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</si>
  <si>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</si>
  <si>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</si>
  <si>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</si>
  <si>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</si>
  <si>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</si>
  <si>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</si>
  <si>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</si>
  <si>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</si>
  <si>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</si>
  <si>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</si>
  <si>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</si>
  <si>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</si>
  <si>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</si>
  <si>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</si>
  <si>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</si>
  <si>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</si>
  <si>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</si>
  <si>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</si>
  <si>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</si>
  <si>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</si>
  <si>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</si>
  <si>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</si>
  <si>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</si>
  <si>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</si>
  <si>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</si>
  <si>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</si>
  <si>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</si>
  <si>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</si>
  <si>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</si>
  <si>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</si>
  <si>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</si>
  <si>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</si>
  <si>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</si>
  <si>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</si>
  <si>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</si>
  <si>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</si>
  <si>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</si>
  <si>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</si>
  <si>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</si>
  <si>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</si>
  <si>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</si>
  <si>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</si>
  <si>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</si>
  <si>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</si>
  <si>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</si>
  <si>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</si>
  <si>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</si>
  <si>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</si>
  <si>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</si>
  <si>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</si>
  <si>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</si>
  <si>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</si>
  <si>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</si>
  <si>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</si>
  <si>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</si>
  <si>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</si>
  <si>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</si>
  <si>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</si>
  <si>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</si>
  <si>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</si>
  <si>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</si>
  <si>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</si>
  <si>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</si>
  <si>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</si>
  <si>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</si>
  <si>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</si>
  <si>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</si>
  <si>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</si>
  <si>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</si>
  <si>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</si>
  <si>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</si>
  <si>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</si>
  <si>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</si>
  <si>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</si>
  <si>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</si>
  <si>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</si>
  <si>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</si>
  <si>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</si>
  <si>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</si>
  <si>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</si>
  <si>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</si>
  <si>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</si>
  <si>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</si>
  <si>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</si>
  <si>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</si>
  <si>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</si>
  <si>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</si>
  <si>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</si>
  <si>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</si>
  <si>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</si>
  <si>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</si>
  <si>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</si>
  <si>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</si>
  <si>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</si>
  <si>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</si>
  <si>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</si>
  <si>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</si>
  <si>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</si>
  <si>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</si>
  <si>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</si>
  <si>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</si>
  <si>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</si>
  <si>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</si>
  <si>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</si>
  <si>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</si>
  <si>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</si>
  <si>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</si>
  <si>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</si>
  <si>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</si>
  <si>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</si>
  <si>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</si>
  <si>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</si>
  <si>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</si>
  <si>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</si>
  <si>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</si>
  <si>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</si>
  <si>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</si>
  <si>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</si>
  <si>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</si>
  <si>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</si>
  <si>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</si>
  <si>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</si>
  <si>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</si>
  <si>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</si>
  <si>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</si>
  <si>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</si>
  <si>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</si>
  <si>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</si>
  <si>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</si>
  <si>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</si>
  <si>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</si>
  <si>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</si>
  <si>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</si>
  <si>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</si>
  <si>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</si>
  <si>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</si>
  <si>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</si>
  <si>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</si>
  <si>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</si>
  <si>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</si>
  <si>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</si>
  <si>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</si>
  <si>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</si>
  <si>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</si>
  <si>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</si>
  <si>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</si>
  <si>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</si>
  <si>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</si>
  <si>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</si>
  <si>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</si>
  <si>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</si>
  <si>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</si>
  <si>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</si>
  <si>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</si>
  <si>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</si>
  <si>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</si>
  <si>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</si>
  <si>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</si>
  <si>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</si>
  <si>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</si>
  <si>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</si>
  <si>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</si>
  <si>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</si>
  <si>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</si>
  <si>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</si>
  <si>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</si>
  <si>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</si>
  <si>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</si>
  <si>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</si>
  <si>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</si>
  <si>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</si>
  <si>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</si>
  <si>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</si>
  <si>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</si>
  <si>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</si>
  <si>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</si>
  <si>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</si>
  <si>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</si>
  <si>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</si>
  <si>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</si>
  <si>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</si>
  <si>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</si>
  <si>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</si>
  <si>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</si>
  <si>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</si>
  <si>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</si>
  <si>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</si>
  <si>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</si>
  <si>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</si>
  <si>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</si>
  <si>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</si>
  <si>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</si>
  <si>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</si>
  <si>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</si>
  <si>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</si>
  <si>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</si>
  <si>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</si>
  <si>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</si>
  <si>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</si>
  <si>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</si>
  <si>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</si>
  <si>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</si>
  <si>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</si>
  <si>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</si>
  <si>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</si>
  <si>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</si>
  <si>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</si>
  <si>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</si>
  <si>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</si>
  <si>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</si>
  <si>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</si>
  <si>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</si>
  <si>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</si>
  <si>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</si>
  <si>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</si>
  <si>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</si>
  <si>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</si>
  <si>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</si>
  <si>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</si>
  <si>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</si>
  <si>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</si>
  <si>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</si>
  <si>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</si>
  <si>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</si>
  <si>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</si>
  <si>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</si>
  <si>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</si>
  <si>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</si>
  <si>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</si>
  <si>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</si>
  <si>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</si>
  <si>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</si>
  <si>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</si>
  <si>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</si>
  <si>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</si>
  <si>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</si>
  <si>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</si>
  <si>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</si>
  <si>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</si>
  <si>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</si>
  <si>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</si>
  <si>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</si>
  <si>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</si>
  <si>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</si>
  <si>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</si>
  <si>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</si>
  <si>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</si>
  <si>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</si>
  <si>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</si>
  <si>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</si>
  <si>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</si>
  <si>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</si>
  <si>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</si>
  <si>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</si>
  <si>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</si>
  <si>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</si>
  <si>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</si>
  <si>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</si>
  <si>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</si>
  <si>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</si>
  <si>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</si>
  <si>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</si>
  <si>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</si>
  <si>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</si>
  <si>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</si>
  <si>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</si>
  <si>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</si>
  <si>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</si>
  <si>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</si>
  <si>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</si>
  <si>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</si>
  <si>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</si>
  <si>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</si>
  <si>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</si>
  <si>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</si>
  <si>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</si>
  <si>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</si>
  <si>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</si>
  <si>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</si>
  <si>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</si>
  <si>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</si>
  <si>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</si>
  <si>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</si>
  <si>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</si>
  <si>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</si>
  <si>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</si>
  <si>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</si>
  <si>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</si>
  <si>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</si>
  <si>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</si>
  <si>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</si>
  <si>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</si>
  <si>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</si>
  <si>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</si>
  <si>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</si>
  <si>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</si>
  <si>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</si>
  <si>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</si>
  <si>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</si>
  <si>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</si>
  <si>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</si>
  <si>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</si>
  <si>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</si>
  <si>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</si>
  <si>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</si>
  <si>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</si>
  <si>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</si>
  <si>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</si>
  <si>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</si>
  <si>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</si>
  <si>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</si>
  <si>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</si>
  <si>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</si>
  <si>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</si>
  <si>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</si>
  <si>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</si>
  <si>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</si>
  <si>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</si>
  <si>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</si>
  <si>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</si>
  <si>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</si>
  <si>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</si>
  <si>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</si>
  <si>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</si>
  <si>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</si>
  <si>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</si>
  <si>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</si>
  <si>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</si>
  <si>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</si>
  <si>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</si>
  <si>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</si>
  <si>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</si>
  <si>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</si>
  <si>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</si>
  <si>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</si>
  <si>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</si>
  <si>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</si>
  <si>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</si>
  <si>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</si>
  <si>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</si>
  <si>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</si>
  <si>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</si>
  <si>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</si>
  <si>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</si>
  <si>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</si>
  <si>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</si>
  <si>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</si>
  <si>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</si>
  <si>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</si>
  <si>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</si>
  <si>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</si>
  <si>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</si>
  <si>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</si>
  <si>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</si>
  <si>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</si>
  <si>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</si>
  <si>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</si>
  <si>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</si>
  <si>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</si>
  <si>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</si>
  <si>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</si>
  <si>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</si>
  <si>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</si>
  <si>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</si>
  <si>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</si>
  <si>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</si>
  <si>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</si>
  <si>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</si>
  <si>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</si>
  <si>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</si>
  <si>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</si>
  <si>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</si>
  <si>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</si>
  <si>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</si>
  <si>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</si>
  <si>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</si>
  <si>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</si>
  <si>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</si>
  <si>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</si>
  <si>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</si>
  <si>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</si>
  <si>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</si>
  <si>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</si>
  <si>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</si>
  <si>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</si>
  <si>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</si>
  <si>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</si>
  <si>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</si>
  <si>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</si>
  <si>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</si>
  <si>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</si>
  <si>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</si>
  <si>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</si>
  <si>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</si>
  <si>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</si>
  <si>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</si>
  <si>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</si>
  <si>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</si>
  <si>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</si>
  <si>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</si>
  <si>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</si>
  <si>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</si>
  <si>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</si>
  <si>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</si>
  <si>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</si>
  <si>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</si>
  <si>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</si>
  <si>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</si>
  <si>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</si>
  <si>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</si>
  <si>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</si>
  <si>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</si>
  <si>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</si>
  <si>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</si>
  <si>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</si>
  <si>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</si>
  <si>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</si>
  <si>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</si>
  <si>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</si>
  <si>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</si>
  <si>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</si>
  <si>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</si>
  <si>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</si>
  <si>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</si>
  <si>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</si>
  <si>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</si>
  <si>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</si>
  <si>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</si>
  <si>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</si>
  <si>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</si>
  <si>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</si>
  <si>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</si>
  <si>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</si>
  <si>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</si>
  <si>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</si>
  <si>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</si>
  <si>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</si>
  <si>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</si>
  <si>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</si>
  <si>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</si>
  <si>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</si>
  <si>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</si>
  <si>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</si>
  <si>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</si>
  <si>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</si>
  <si>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</si>
  <si>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</si>
  <si>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</si>
  <si>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</si>
  <si>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</si>
  <si>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</si>
  <si>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</si>
  <si>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</si>
  <si>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</si>
  <si>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</si>
  <si>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</si>
  <si>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</si>
  <si>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</si>
  <si>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</si>
  <si>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</si>
  <si>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</si>
  <si>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</si>
  <si>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</si>
  <si>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</si>
  <si>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</si>
  <si>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</si>
  <si>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</si>
  <si>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</si>
  <si>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</si>
  <si>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</si>
  <si>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</si>
  <si>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</si>
  <si>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</si>
  <si>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</si>
  <si>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</si>
  <si>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</si>
  <si>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</si>
  <si>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</si>
  <si>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</si>
  <si>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</si>
  <si>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</si>
  <si>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</si>
  <si>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</si>
  <si>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</si>
  <si>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</si>
  <si>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</si>
  <si>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</si>
  <si>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</si>
  <si>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</si>
  <si>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</si>
  <si>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</si>
  <si>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</si>
  <si>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</si>
  <si>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</si>
  <si>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</si>
  <si>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</si>
  <si>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</si>
  <si>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</si>
  <si>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</si>
  <si>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</si>
  <si>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</si>
  <si>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</si>
  <si>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</si>
  <si>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</si>
  <si>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</si>
  <si>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</si>
  <si>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</si>
  <si>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</si>
  <si>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</si>
  <si>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</si>
  <si>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</si>
  <si>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</si>
  <si>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</si>
  <si>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</si>
  <si>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</si>
  <si>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</si>
  <si>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</si>
  <si>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</si>
  <si>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</si>
  <si>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</si>
  <si>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</si>
  <si>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</si>
  <si>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</si>
  <si>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</si>
  <si>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</si>
  <si>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</si>
  <si>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</si>
  <si>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</si>
  <si>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</si>
  <si>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</si>
  <si>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</si>
  <si>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</si>
  <si>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</si>
  <si>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</si>
  <si>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</si>
  <si>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</si>
  <si>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</si>
  <si>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</si>
  <si>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</si>
  <si>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</si>
  <si>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</si>
  <si>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</si>
  <si>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</si>
  <si>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</si>
  <si>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</si>
  <si>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</si>
  <si>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</si>
  <si>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</si>
  <si>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</si>
  <si>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</si>
  <si>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</si>
  <si>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</si>
  <si>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</si>
  <si>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</si>
  <si>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</si>
  <si>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</si>
  <si>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</si>
  <si>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</si>
  <si>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</si>
  <si>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</si>
  <si>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</si>
  <si>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</si>
  <si>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</si>
  <si>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</si>
  <si>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</si>
  <si>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</si>
  <si>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</si>
  <si>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</si>
  <si>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</si>
  <si>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</si>
  <si>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</si>
  <si>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</si>
  <si>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</si>
  <si>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</si>
  <si>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</si>
  <si>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</si>
  <si>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</si>
  <si>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</si>
  <si>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</si>
  <si>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</si>
  <si>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</si>
  <si>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</si>
  <si>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</si>
  <si>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</si>
  <si>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</si>
  <si>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</si>
  <si>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</si>
  <si>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</si>
  <si>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</si>
  <si>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</si>
  <si>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</si>
  <si>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</si>
  <si>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</si>
  <si>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</si>
  <si>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</si>
  <si>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</si>
  <si>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</si>
  <si>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</si>
  <si>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</si>
  <si>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</si>
  <si>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</si>
  <si>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</si>
  <si>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</si>
  <si>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</si>
  <si>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</si>
  <si>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</si>
  <si>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</si>
  <si>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</si>
  <si>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</si>
  <si>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</si>
  <si>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</si>
  <si>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</si>
  <si>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</si>
  <si>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</si>
  <si>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</si>
  <si>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</si>
  <si>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</si>
  <si>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</si>
  <si>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</si>
  <si>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</si>
  <si>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</si>
  <si>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</si>
  <si>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</si>
  <si>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</si>
  <si>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</si>
  <si>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</si>
  <si>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</si>
  <si>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</si>
  <si>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</si>
  <si>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</si>
  <si>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</si>
  <si>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</si>
  <si>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</si>
  <si>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</si>
  <si>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</si>
  <si>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</si>
  <si>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</si>
  <si>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</si>
  <si>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</si>
  <si>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</si>
  <si>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</si>
  <si>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</si>
  <si>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</si>
  <si>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</si>
  <si>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</si>
  <si>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</si>
  <si>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</si>
  <si>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</si>
  <si>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</si>
  <si>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</si>
  <si>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</si>
  <si>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</si>
  <si>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</si>
  <si>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</si>
  <si>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</si>
  <si>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</si>
  <si>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</si>
  <si>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</si>
  <si>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</si>
  <si>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</si>
  <si>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</si>
  <si>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</si>
  <si>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</si>
  <si>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</si>
  <si>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</si>
  <si>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</si>
  <si>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</si>
  <si>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</si>
  <si>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</si>
  <si>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</si>
  <si>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</si>
  <si>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</si>
  <si>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</si>
  <si>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</si>
  <si>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</si>
  <si>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</si>
  <si>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</si>
  <si>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</si>
  <si>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</si>
  <si>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</si>
  <si>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</si>
  <si>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</si>
  <si>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</si>
  <si>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</si>
  <si>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</si>
  <si>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</si>
  <si>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</si>
  <si>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</si>
  <si>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</si>
  <si>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</si>
  <si>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</si>
  <si>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</si>
  <si>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</si>
  <si>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</si>
  <si>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</si>
  <si>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</si>
  <si>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</si>
  <si>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</si>
  <si>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</si>
  <si>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</si>
  <si>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</si>
  <si>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</si>
  <si>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</si>
  <si>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</si>
  <si>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</si>
  <si>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</si>
  <si>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</si>
  <si>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</si>
  <si>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</si>
  <si>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</si>
  <si>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</si>
  <si>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</si>
  <si>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</si>
  <si>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</si>
  <si>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</si>
  <si>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</si>
  <si>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</si>
  <si>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</si>
  <si>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</si>
  <si>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</si>
  <si>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</si>
  <si>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</si>
  <si>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</si>
  <si>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</si>
  <si>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</si>
  <si>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</si>
  <si>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</si>
  <si>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</si>
  <si>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</si>
  <si>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</si>
  <si>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</si>
  <si>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</si>
  <si>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</si>
  <si>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</si>
  <si>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</si>
  <si>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</si>
  <si>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</si>
  <si>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</si>
  <si>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</si>
  <si>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</si>
  <si>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</si>
  <si>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</si>
  <si>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</si>
  <si>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</si>
  <si>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</si>
  <si>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</si>
  <si>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</si>
  <si>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</si>
  <si>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</si>
  <si>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</si>
  <si>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</si>
  <si>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</si>
  <si>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</si>
  <si>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</si>
  <si>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</si>
  <si>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</si>
  <si>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</si>
  <si>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</si>
  <si>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</si>
  <si>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</si>
  <si>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</si>
  <si>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</si>
  <si>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</si>
  <si>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</si>
  <si>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</si>
  <si>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</si>
  <si>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</si>
  <si>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</si>
  <si>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</si>
  <si>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</si>
  <si>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</si>
  <si>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</si>
  <si>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</si>
  <si>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</si>
  <si>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</si>
  <si>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</si>
  <si>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</si>
  <si>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</si>
  <si>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</si>
  <si>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</si>
  <si>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</si>
  <si>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</si>
  <si>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</si>
  <si>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</si>
  <si>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</si>
  <si>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</si>
  <si>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</si>
  <si>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</si>
  <si>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</si>
  <si>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</si>
  <si>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</si>
  <si>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</si>
  <si>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</si>
  <si>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</si>
  <si>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</si>
  <si>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</si>
  <si>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</si>
  <si>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</si>
  <si>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</si>
  <si>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</si>
  <si>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</si>
  <si>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</si>
  <si>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</si>
  <si>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</si>
  <si>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</si>
  <si>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</si>
  <si>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</si>
  <si>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</si>
  <si>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</si>
  <si>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</si>
  <si>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</si>
  <si>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</si>
  <si>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</si>
  <si>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</si>
  <si>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</si>
  <si>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</si>
  <si>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</si>
  <si>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</si>
  <si>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</si>
  <si>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</si>
  <si>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</si>
  <si>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</si>
  <si>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</si>
  <si>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</si>
  <si>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</si>
  <si>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</si>
  <si>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</si>
  <si>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</si>
  <si>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</si>
  <si>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</si>
  <si>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</si>
  <si>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</si>
  <si>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</si>
  <si>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</si>
  <si>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</si>
  <si>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</si>
  <si>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</si>
  <si>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</si>
  <si>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</si>
  <si>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</si>
  <si>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</si>
  <si>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</si>
  <si>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</si>
  <si>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</si>
  <si>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</si>
  <si>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</si>
  <si>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</si>
  <si>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</si>
  <si>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</si>
  <si>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</si>
  <si>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</si>
  <si>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</si>
  <si>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</si>
  <si>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</si>
  <si>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</si>
  <si>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</si>
  <si>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</si>
  <si>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</si>
  <si>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</si>
  <si>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</si>
  <si>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</si>
  <si>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</si>
  <si>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</si>
  <si>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</si>
  <si>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</si>
  <si>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</si>
  <si>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</si>
  <si>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</si>
  <si>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</si>
  <si>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</si>
  <si>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</si>
  <si>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</si>
  <si>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</si>
  <si>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</si>
  <si>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</si>
  <si>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</si>
  <si>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</si>
  <si>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</si>
  <si>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</si>
  <si>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</si>
  <si>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</si>
  <si>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</si>
  <si>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</si>
  <si>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</si>
  <si>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</si>
  <si>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</si>
  <si>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</si>
  <si>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</si>
  <si>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</si>
  <si>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</si>
  <si>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</si>
  <si>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</si>
  <si>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</si>
  <si>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</si>
  <si>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</si>
  <si>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</si>
  <si>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</si>
  <si>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</si>
  <si>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</si>
  <si>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</si>
  <si>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</si>
  <si>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</si>
  <si>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</si>
  <si>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</si>
  <si>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</si>
  <si>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</si>
  <si>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</si>
  <si>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</si>
  <si>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</si>
  <si>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</si>
  <si>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</si>
  <si>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</si>
  <si>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</si>
  <si>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</si>
  <si>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</si>
  <si>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</si>
  <si>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</si>
  <si>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</si>
  <si>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</si>
  <si>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</si>
  <si>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</si>
  <si>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</si>
  <si>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</si>
  <si>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</si>
  <si>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</si>
  <si>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</si>
  <si>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</si>
  <si>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</si>
  <si>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</si>
  <si>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</si>
  <si>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</si>
  <si>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</si>
  <si>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</si>
  <si>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</si>
  <si>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</si>
  <si>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</si>
  <si>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</si>
  <si>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</si>
  <si>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</si>
  <si>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</si>
  <si>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</si>
  <si>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</si>
  <si>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</si>
  <si>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</si>
  <si>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</si>
  <si>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</si>
  <si>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</si>
  <si>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</si>
  <si>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</si>
  <si>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</si>
  <si>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</si>
  <si>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</si>
  <si>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</si>
  <si>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</si>
  <si>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</si>
  <si>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</si>
  <si>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</si>
  <si>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</si>
  <si>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</si>
  <si>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</si>
  <si>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</si>
  <si>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</si>
  <si>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</si>
  <si>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</si>
  <si>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</si>
  <si>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</si>
  <si>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</si>
  <si>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</si>
  <si>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</si>
  <si>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</si>
  <si>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</si>
  <si>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</si>
  <si>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</si>
  <si>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</si>
  <si>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</si>
  <si>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</si>
  <si>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</si>
  <si>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</si>
  <si>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</si>
  <si>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</si>
  <si>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</si>
  <si>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</si>
  <si>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</si>
  <si>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</si>
  <si>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</si>
  <si>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</si>
  <si>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</si>
  <si>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</si>
  <si>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</si>
  <si>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</si>
  <si>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</si>
  <si>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</si>
  <si>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</si>
  <si>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</si>
  <si>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</si>
  <si>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</si>
  <si>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</si>
  <si>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</si>
  <si>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</si>
  <si>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</si>
  <si>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</si>
  <si>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</si>
  <si>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</si>
  <si>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</si>
  <si>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</si>
  <si>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</si>
  <si>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</si>
  <si>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</si>
  <si>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</si>
  <si>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</si>
  <si>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</si>
  <si>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</si>
  <si>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</si>
  <si>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</si>
  <si>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</si>
  <si>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</si>
  <si>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</si>
  <si>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</si>
  <si>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</si>
  <si>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</si>
  <si>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</si>
  <si>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</si>
  <si>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</si>
  <si>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</si>
  <si>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</si>
  <si>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</si>
  <si>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</si>
  <si>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</si>
  <si>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</si>
  <si>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</si>
  <si>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</si>
  <si>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</si>
  <si>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</si>
  <si>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</si>
  <si>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</si>
  <si>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</si>
  <si>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</si>
  <si>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</si>
  <si>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</si>
  <si>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</si>
  <si>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</si>
  <si>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</si>
  <si>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</si>
  <si>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</si>
  <si>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</si>
  <si>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</si>
  <si>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</si>
  <si>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</si>
  <si>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</si>
  <si>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</si>
  <si>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</si>
  <si>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</si>
  <si>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</si>
  <si>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</si>
  <si>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</si>
  <si>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</si>
  <si>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</si>
  <si>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</si>
  <si>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</si>
  <si>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</si>
  <si>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</si>
  <si>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</si>
  <si>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</si>
  <si>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</si>
  <si>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</si>
  <si>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</si>
  <si>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</si>
  <si>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</si>
  <si>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</si>
  <si>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</si>
  <si>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</si>
  <si>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</si>
  <si>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</si>
  <si>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</si>
  <si>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</si>
  <si>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</si>
  <si>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</si>
  <si>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</si>
  <si>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</si>
  <si>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</si>
  <si>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</si>
  <si>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</si>
  <si>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</si>
  <si>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</si>
  <si>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</si>
  <si>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</si>
  <si>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</si>
  <si>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</si>
  <si>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</si>
  <si>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</si>
  <si>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</si>
  <si>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</si>
  <si>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</si>
  <si>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</si>
  <si>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</si>
  <si>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</si>
  <si>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</si>
  <si>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</si>
  <si>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</si>
  <si>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</si>
  <si>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</si>
  <si>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</si>
  <si>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</si>
  <si>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</si>
  <si>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</si>
  <si>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</si>
  <si>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</si>
  <si>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</si>
  <si>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</si>
  <si>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</si>
  <si>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</si>
  <si>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</si>
  <si>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</si>
  <si>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</si>
  <si>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</si>
  <si>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</si>
  <si>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</si>
  <si>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</si>
  <si>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</si>
  <si>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</si>
  <si>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</si>
  <si>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</si>
  <si>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</si>
  <si>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</si>
  <si>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</si>
  <si>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</si>
  <si>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</si>
  <si>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</si>
  <si>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</si>
  <si>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</si>
  <si>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</si>
  <si>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</si>
  <si>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</si>
  <si>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</si>
  <si>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</si>
  <si>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</si>
  <si>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</si>
  <si>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</si>
  <si>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</si>
  <si>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</si>
  <si>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</si>
  <si>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</si>
  <si>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</si>
  <si>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</si>
  <si>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</si>
  <si>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</si>
  <si>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</si>
  <si>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</si>
  <si>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</si>
  <si>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</si>
  <si>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</si>
  <si>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</si>
  <si>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</si>
  <si>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</si>
  <si>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</si>
  <si>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</si>
  <si>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</si>
  <si>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</si>
  <si>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</si>
  <si>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</si>
  <si>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</si>
  <si>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</si>
  <si>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</si>
  <si>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</si>
  <si>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</si>
  <si>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</si>
  <si>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</si>
  <si>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</si>
  <si>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</si>
  <si>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</si>
  <si>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</si>
  <si>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</si>
  <si>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</si>
  <si>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</si>
  <si>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</si>
  <si>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</si>
  <si>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</si>
  <si>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</si>
  <si>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</si>
  <si>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</si>
  <si>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</si>
  <si>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</si>
  <si>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</si>
  <si>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</si>
  <si>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</si>
  <si>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</si>
  <si>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</si>
  <si>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</si>
  <si>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</si>
  <si>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</si>
  <si>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</si>
  <si>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</si>
  <si>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</si>
  <si>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</si>
  <si>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</si>
  <si>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</si>
  <si>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</si>
  <si>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</si>
  <si>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</si>
  <si>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</si>
  <si>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</si>
  <si>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</si>
  <si>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</si>
  <si>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</si>
  <si>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</si>
  <si>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</si>
  <si>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</si>
  <si>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</si>
  <si>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</si>
  <si>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</si>
  <si>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</si>
  <si>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</si>
  <si>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</si>
  <si>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</si>
  <si>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</si>
  <si>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</si>
  <si>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</si>
  <si>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</si>
  <si>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</si>
  <si>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</si>
  <si>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</si>
  <si>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</si>
  <si>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</si>
  <si>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</si>
  <si>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</si>
  <si>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</si>
  <si>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</si>
  <si>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</si>
  <si>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</si>
  <si>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</si>
  <si>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</si>
  <si>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</si>
  <si>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</si>
  <si>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</si>
  <si>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</si>
  <si>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</si>
  <si>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</si>
  <si>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</si>
  <si>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</si>
  <si>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</si>
  <si>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</si>
  <si>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</si>
  <si>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</si>
  <si>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</si>
  <si>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</si>
  <si>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</si>
  <si>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</si>
  <si>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</si>
  <si>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</si>
  <si>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</si>
  <si>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</si>
  <si>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</si>
  <si>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</si>
  <si>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</si>
  <si>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</si>
  <si>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</si>
  <si>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</si>
  <si>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</si>
  <si>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</si>
  <si>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</si>
  <si>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</si>
  <si>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</si>
  <si>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</si>
  <si>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</si>
  <si>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</si>
  <si>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</si>
  <si>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</si>
  <si>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</si>
  <si>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</si>
  <si>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</si>
  <si>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</si>
  <si>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</si>
  <si>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</si>
  <si>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</si>
  <si>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</si>
  <si>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</si>
  <si>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</si>
  <si>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</si>
  <si>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</si>
  <si>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</si>
  <si>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</si>
  <si>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</si>
  <si>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</si>
  <si>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</si>
  <si>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</si>
  <si>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</si>
  <si>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</si>
  <si>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</si>
  <si>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</si>
  <si>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</si>
  <si>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</si>
  <si>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</si>
  <si>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</si>
  <si>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</si>
  <si>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</si>
  <si>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</si>
  <si>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</si>
  <si>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</si>
  <si>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</si>
  <si>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</si>
  <si>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</si>
  <si>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</si>
  <si>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</si>
  <si>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</si>
  <si>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</si>
  <si>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</si>
  <si>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</si>
  <si>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</si>
  <si>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</si>
  <si>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</si>
  <si>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</si>
  <si>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</si>
  <si>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</si>
  <si>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</si>
  <si>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</si>
  <si>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</si>
  <si>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</si>
  <si>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</si>
  <si>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</si>
  <si>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</si>
  <si>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</si>
  <si>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</si>
  <si>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</si>
  <si>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</si>
  <si>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</si>
  <si>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</si>
  <si>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</si>
  <si>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</si>
  <si>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</si>
  <si>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</si>
  <si>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</si>
  <si>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</si>
  <si>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</si>
  <si>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</si>
  <si>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</si>
  <si>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</si>
  <si>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</si>
  <si>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</si>
  <si>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</si>
  <si>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</si>
  <si>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</si>
  <si>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</si>
  <si>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</si>
  <si>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</si>
  <si>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</si>
  <si>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</si>
  <si>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</si>
  <si>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</si>
  <si>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</si>
  <si>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</si>
  <si>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</si>
  <si>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</si>
  <si>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</si>
  <si>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</si>
  <si>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</si>
  <si>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</si>
  <si>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</si>
  <si>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</si>
  <si>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</si>
  <si>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</si>
  <si>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</si>
  <si>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</si>
  <si>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</si>
  <si>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</si>
  <si>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</si>
  <si>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</si>
  <si>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</si>
  <si>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</si>
  <si>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</si>
  <si>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</si>
  <si>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</si>
  <si>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</si>
  <si>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</si>
  <si>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</si>
  <si>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</si>
  <si>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</si>
  <si>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</si>
  <si>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</si>
  <si>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</si>
  <si>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</si>
  <si>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</si>
  <si>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</si>
  <si>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</si>
  <si>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</si>
  <si>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</si>
  <si>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</si>
  <si>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</si>
  <si>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</si>
  <si>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</si>
  <si>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</si>
  <si>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</si>
  <si>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</si>
  <si>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</si>
  <si>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</si>
  <si>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</si>
  <si>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</si>
  <si>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</si>
  <si>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</si>
  <si>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</si>
  <si>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</si>
  <si>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</si>
  <si>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</si>
  <si>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</si>
  <si>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</si>
  <si>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</si>
  <si>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</si>
  <si>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</si>
  <si>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</si>
  <si>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</si>
  <si>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</si>
  <si>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</si>
  <si>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</si>
  <si>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</si>
  <si>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</si>
  <si>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</si>
  <si>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</si>
  <si>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</si>
  <si>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</si>
  <si>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</si>
  <si>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</si>
  <si>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</si>
  <si>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</si>
  <si>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</si>
  <si>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</si>
  <si>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</si>
  <si>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</si>
  <si>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</si>
  <si>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</si>
  <si>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</si>
  <si>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</si>
  <si>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</si>
  <si>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</si>
  <si>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</si>
  <si>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</si>
  <si>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</si>
  <si>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</si>
  <si>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</si>
  <si>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</si>
  <si>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</si>
  <si>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</si>
  <si>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</si>
  <si>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</si>
  <si>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</si>
  <si>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</si>
  <si>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</si>
  <si>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</si>
  <si>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</si>
  <si>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</si>
  <si>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</si>
  <si>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</si>
  <si>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</si>
  <si>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</si>
  <si>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</si>
  <si>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</si>
  <si>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</si>
  <si>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</si>
  <si>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</si>
  <si>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</si>
  <si>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</si>
  <si>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</si>
  <si>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</si>
  <si>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</si>
  <si>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</si>
  <si>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</si>
  <si>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</si>
  <si>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</si>
  <si>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</si>
  <si>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</si>
  <si>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</si>
  <si>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</si>
  <si>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</si>
  <si>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</si>
  <si>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</si>
  <si>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</si>
  <si>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</si>
  <si>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</si>
  <si>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</si>
  <si>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</si>
  <si>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</si>
  <si>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</si>
  <si>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</si>
  <si>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</si>
  <si>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</si>
  <si>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</si>
  <si>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</si>
  <si>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</si>
  <si>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</si>
  <si>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</si>
  <si>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</si>
  <si>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</si>
  <si>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</si>
  <si>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</si>
  <si>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</si>
  <si>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</si>
  <si>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</si>
  <si>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</si>
  <si>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</si>
  <si>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</si>
  <si>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</si>
  <si>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</si>
  <si>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</si>
  <si>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</si>
  <si>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</si>
  <si>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</si>
  <si>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</si>
  <si>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</si>
  <si>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</si>
  <si>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</si>
  <si>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</si>
  <si>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</si>
  <si>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</si>
  <si>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</si>
  <si>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</si>
  <si>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</si>
  <si>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</si>
  <si>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</si>
  <si>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</si>
  <si>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</si>
  <si>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</si>
  <si>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</si>
  <si>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</si>
  <si>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</si>
  <si>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</si>
  <si>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</si>
  <si>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</si>
  <si>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</si>
  <si>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</si>
  <si>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</si>
  <si>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</si>
  <si>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</si>
  <si>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</si>
  <si>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</si>
  <si>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</si>
  <si>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</si>
  <si>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</si>
  <si>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</si>
  <si>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</si>
  <si>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</si>
  <si>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</si>
  <si>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</si>
  <si>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</si>
  <si>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</si>
  <si>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</si>
  <si>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</si>
  <si>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</si>
  <si>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</si>
  <si>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</si>
  <si>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</si>
  <si>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</si>
  <si>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</si>
  <si>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</si>
  <si>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</si>
  <si>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</si>
  <si>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</si>
  <si>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</si>
  <si>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</si>
  <si>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</si>
  <si>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</si>
  <si>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</si>
  <si>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</si>
  <si>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</si>
  <si>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</si>
  <si>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</si>
  <si>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</si>
  <si>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</si>
  <si>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</si>
  <si>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</si>
  <si>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</si>
  <si>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</si>
  <si>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</si>
  <si>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</si>
  <si>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</si>
  <si>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</si>
  <si>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</si>
  <si>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</si>
  <si>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</si>
  <si>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</si>
  <si>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</si>
  <si>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</si>
  <si>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</si>
  <si>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</si>
  <si>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</si>
  <si>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</si>
  <si>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</si>
  <si>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</si>
  <si>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</si>
  <si>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</si>
  <si>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</si>
  <si>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</si>
  <si>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</si>
  <si>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</si>
  <si>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</si>
  <si>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</si>
  <si>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</si>
  <si>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</si>
  <si>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</si>
  <si>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</si>
  <si>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</si>
  <si>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</si>
  <si>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</si>
  <si>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</si>
  <si>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</si>
  <si>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</si>
  <si>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</si>
  <si>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</si>
  <si>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</si>
  <si>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</si>
  <si>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</si>
  <si>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</si>
  <si>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</si>
  <si>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</si>
  <si>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</si>
  <si>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</si>
  <si>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</si>
  <si>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</si>
  <si>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</si>
  <si>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</si>
  <si>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</si>
  <si>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</si>
  <si>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</si>
  <si>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</si>
  <si>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</si>
  <si>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</si>
  <si>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</si>
  <si>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</si>
  <si>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</si>
  <si>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</si>
  <si>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</si>
  <si>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</si>
  <si>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</si>
  <si>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</si>
  <si>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</si>
  <si>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</si>
  <si>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</si>
  <si>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</si>
  <si>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</si>
  <si>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</si>
  <si>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</si>
  <si>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</si>
  <si>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</si>
  <si>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</si>
  <si>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</si>
  <si>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</si>
  <si>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</si>
  <si>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</si>
  <si>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</si>
  <si>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</si>
  <si>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</si>
  <si>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</si>
  <si>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</si>
  <si>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</si>
  <si>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</si>
  <si>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</si>
  <si>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</si>
  <si>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</si>
  <si>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</si>
  <si>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</si>
  <si>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</si>
  <si>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</si>
  <si>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</si>
  <si>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</si>
  <si>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</si>
  <si>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</si>
  <si>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</si>
  <si>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</si>
  <si>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</si>
  <si>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</si>
  <si>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</si>
  <si>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</si>
  <si>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</si>
  <si>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</si>
  <si>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</si>
  <si>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</si>
  <si>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</si>
  <si>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</si>
  <si>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</si>
  <si>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</si>
  <si>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</si>
  <si>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</si>
  <si>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</si>
  <si>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</si>
  <si>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</si>
  <si>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</si>
  <si>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</si>
  <si>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</si>
  <si>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</si>
  <si>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</si>
  <si>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</si>
  <si>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</si>
  <si>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</si>
  <si>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</si>
  <si>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</si>
  <si>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</si>
  <si>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</si>
  <si>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</si>
  <si>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</si>
  <si>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</si>
  <si>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</si>
  <si>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</si>
  <si>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</si>
  <si>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</si>
  <si>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</si>
  <si>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</si>
  <si>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</si>
  <si>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</si>
  <si>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</si>
  <si>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</si>
  <si>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</si>
  <si>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</si>
  <si>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</si>
  <si>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</si>
  <si>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</si>
  <si>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</si>
  <si>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</si>
  <si>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</si>
  <si>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</si>
  <si>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</si>
  <si>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</si>
  <si>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</si>
  <si>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</si>
  <si>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</si>
  <si>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</si>
  <si>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</si>
  <si>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</si>
  <si>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</si>
  <si>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</si>
  <si>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</si>
  <si>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</si>
  <si>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</si>
  <si>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</si>
  <si>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</si>
  <si>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</si>
  <si>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</si>
  <si>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</si>
  <si>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</si>
  <si>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</si>
  <si>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</si>
  <si>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</si>
  <si>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</si>
  <si>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</si>
  <si>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</si>
  <si>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</si>
  <si>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</si>
  <si>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</si>
  <si>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</si>
  <si>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</si>
  <si>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</si>
  <si>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</si>
  <si>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</si>
  <si>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</si>
  <si>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</si>
  <si>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</si>
  <si>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</si>
  <si>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</si>
  <si>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</si>
  <si>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</si>
  <si>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</si>
  <si>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</si>
  <si>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</si>
  <si>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</si>
  <si>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</si>
  <si>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</si>
  <si>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</si>
  <si>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</si>
  <si>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</si>
  <si>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</si>
  <si>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</si>
  <si>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</si>
  <si>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</si>
  <si>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</si>
  <si>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</si>
  <si>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</si>
  <si>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</si>
  <si>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</si>
  <si>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</si>
  <si>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</si>
  <si>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</si>
  <si>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</si>
  <si>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</si>
  <si>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</si>
  <si>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</si>
  <si>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</si>
  <si>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</si>
  <si>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</si>
  <si>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</si>
  <si>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</si>
  <si>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</si>
  <si>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</si>
  <si>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</si>
  <si>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</si>
  <si>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</si>
  <si>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</si>
  <si>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</si>
  <si>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</si>
  <si>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</si>
  <si>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</si>
  <si>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</si>
  <si>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</si>
  <si>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</si>
  <si>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</si>
  <si>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</si>
  <si>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</si>
  <si>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</si>
  <si>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</si>
  <si>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</si>
  <si>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</si>
  <si>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</si>
  <si>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</si>
  <si>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</si>
  <si>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</si>
  <si>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</si>
  <si>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</si>
  <si>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</si>
  <si>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</si>
  <si>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</si>
  <si>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</si>
  <si>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</si>
  <si>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</si>
  <si>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</si>
  <si>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</si>
  <si>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</si>
  <si>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</si>
  <si>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</si>
  <si>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</si>
  <si>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</si>
  <si>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</si>
  <si>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</si>
  <si>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</si>
  <si>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</si>
  <si>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</si>
  <si>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</si>
  <si>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</si>
  <si>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</si>
  <si>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</si>
  <si>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</si>
  <si>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</si>
  <si>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</si>
  <si>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</si>
  <si>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</si>
  <si>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</si>
  <si>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</si>
  <si>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</si>
  <si>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</si>
  <si>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</si>
  <si>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</si>
  <si>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</si>
  <si>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</si>
  <si>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</si>
  <si>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</si>
  <si>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</si>
  <si>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</si>
  <si>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</si>
  <si>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</si>
  <si>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</si>
  <si>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</si>
  <si>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</si>
  <si>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</si>
  <si>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</si>
  <si>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</si>
  <si>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</si>
  <si>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</si>
  <si>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</si>
  <si>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</si>
  <si>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</si>
  <si>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</si>
  <si>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</si>
  <si>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</si>
  <si>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</si>
  <si>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</si>
  <si>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</si>
  <si>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</si>
  <si>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</si>
  <si>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</si>
  <si>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</si>
  <si>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</si>
  <si>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</si>
  <si>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</si>
  <si>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</si>
  <si>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</si>
  <si>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</si>
  <si>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</si>
  <si>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</si>
  <si>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</si>
  <si>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</si>
  <si>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</si>
  <si>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</si>
  <si>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</si>
  <si>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</si>
  <si>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</si>
  <si>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</si>
  <si>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</si>
  <si>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</si>
  <si>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</si>
  <si>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</si>
  <si>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</si>
  <si>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</si>
  <si>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</si>
  <si>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</si>
  <si>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</si>
  <si>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</si>
  <si>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</si>
  <si>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</si>
  <si>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</si>
  <si>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</si>
  <si>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</si>
  <si>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</si>
  <si>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</si>
  <si>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</si>
  <si>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</si>
  <si>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</si>
  <si>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</si>
  <si>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</si>
  <si>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</si>
  <si>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</si>
  <si>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</si>
  <si>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</si>
  <si>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</si>
  <si>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</si>
  <si>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</si>
  <si>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</si>
  <si>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</si>
  <si>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</si>
  <si>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</si>
  <si>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</si>
  <si>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</si>
  <si>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</si>
  <si>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</si>
  <si>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</si>
  <si>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</si>
  <si>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</si>
  <si>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</si>
  <si>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</si>
  <si>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</si>
  <si>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</si>
  <si>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</si>
  <si>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</si>
  <si>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</si>
  <si>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</si>
  <si>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</si>
  <si>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</si>
  <si>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</si>
  <si>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</si>
  <si>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</si>
  <si>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</si>
  <si>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</si>
  <si>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</si>
  <si>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</si>
  <si>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</si>
  <si>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</si>
  <si>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</si>
  <si>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</si>
  <si>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</si>
  <si>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</si>
  <si>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</si>
  <si>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</si>
  <si>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</si>
  <si>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</si>
  <si>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</si>
  <si>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</si>
  <si>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</si>
  <si>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</si>
  <si>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</si>
  <si>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</si>
  <si>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</si>
  <si>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</si>
  <si>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</si>
  <si>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</si>
  <si>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</si>
  <si>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</si>
  <si>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</si>
  <si>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</si>
  <si>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</si>
  <si>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</si>
  <si>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</si>
  <si>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</si>
  <si>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</si>
  <si>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</si>
  <si>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</si>
  <si>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</si>
  <si>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</si>
  <si>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</si>
  <si>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</si>
  <si>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</si>
  <si>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</si>
  <si>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</si>
  <si>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</si>
  <si>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</si>
  <si>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</si>
  <si>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</si>
  <si>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</si>
  <si>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</si>
  <si>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</si>
  <si>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</si>
  <si>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</si>
  <si>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</si>
  <si>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</si>
  <si>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</si>
  <si>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</si>
  <si>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</si>
  <si>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</si>
  <si>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</si>
  <si>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</si>
  <si>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</si>
  <si>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</si>
  <si>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</si>
  <si>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</si>
  <si>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</si>
  <si>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</si>
  <si>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</si>
  <si>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</si>
  <si>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</si>
  <si>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</si>
  <si>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</si>
  <si>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</si>
  <si>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</si>
  <si>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</si>
  <si>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</si>
  <si>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</si>
  <si>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</si>
  <si>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</si>
  <si>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</si>
  <si>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</si>
  <si>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</si>
  <si>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</si>
  <si>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</si>
  <si>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</si>
  <si>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</si>
  <si>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</si>
  <si>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</si>
  <si>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</si>
  <si>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</si>
  <si>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</si>
  <si>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</si>
  <si>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</si>
  <si>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</si>
  <si>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</si>
  <si>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</si>
  <si>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</si>
  <si>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</si>
  <si>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</si>
  <si>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</si>
  <si>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</si>
  <si>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</si>
  <si>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</si>
  <si>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</si>
  <si>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</si>
  <si>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</si>
  <si>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</si>
  <si>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</si>
  <si>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</si>
  <si>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</si>
  <si>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</si>
  <si>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</si>
  <si>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</si>
  <si>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</si>
  <si>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</si>
  <si>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</si>
  <si>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</si>
  <si>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</si>
  <si>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</si>
  <si>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</si>
  <si>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</si>
  <si>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</si>
  <si>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</si>
  <si>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</si>
  <si>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</si>
  <si>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</si>
  <si>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</si>
  <si>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</si>
  <si>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</si>
  <si>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</si>
  <si>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</si>
  <si>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</si>
  <si>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</si>
  <si>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</si>
  <si>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</si>
  <si>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</si>
  <si>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</si>
  <si>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</si>
  <si>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</si>
  <si>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</si>
  <si>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</si>
  <si>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</si>
  <si>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</si>
  <si>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</si>
  <si>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</si>
  <si>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</si>
  <si>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</si>
  <si>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</si>
  <si>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</si>
  <si>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</si>
  <si>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</si>
  <si>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</si>
  <si>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</si>
  <si>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</si>
  <si>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</si>
  <si>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</si>
  <si>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</si>
  <si>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</si>
  <si>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</si>
  <si>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</si>
  <si>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</si>
  <si>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</si>
  <si>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</si>
  <si>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</si>
  <si>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</si>
  <si>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</si>
  <si>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</si>
  <si>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</si>
  <si>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</si>
  <si>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</si>
  <si>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</si>
  <si>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</si>
  <si>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</si>
  <si>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</si>
  <si>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</si>
  <si>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</si>
  <si>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</si>
  <si>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</si>
  <si>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</si>
  <si>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</si>
  <si>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</si>
  <si>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</si>
  <si>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</si>
  <si>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</si>
  <si>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</si>
  <si>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</si>
  <si>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</si>
  <si>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</si>
  <si>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</si>
  <si>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</si>
  <si>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</si>
  <si>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</si>
  <si>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</si>
  <si>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</si>
  <si>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</si>
  <si>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</si>
  <si>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</si>
  <si>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</si>
  <si>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</si>
  <si>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</si>
  <si>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</si>
  <si>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</si>
  <si>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</si>
  <si>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</si>
  <si>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</si>
  <si>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</si>
  <si>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</si>
  <si>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</si>
  <si>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</si>
  <si>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</si>
  <si>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</si>
  <si>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</si>
  <si>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</si>
  <si>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</si>
  <si>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</si>
  <si>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</si>
  <si>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</si>
  <si>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</si>
  <si>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</si>
  <si>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</si>
  <si>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</si>
  <si>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</si>
  <si>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</si>
  <si>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</si>
  <si>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</si>
  <si>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</si>
  <si>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</si>
  <si>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</si>
  <si>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</si>
  <si>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</si>
  <si>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</si>
  <si>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</si>
  <si>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</si>
  <si>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</si>
  <si>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</si>
  <si>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</si>
  <si>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</si>
  <si>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</si>
  <si>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</si>
  <si>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</si>
  <si>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</si>
  <si>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</si>
  <si>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</si>
  <si>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</si>
  <si>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</si>
  <si>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</si>
  <si>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</si>
  <si>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</si>
  <si>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</si>
  <si>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</si>
  <si>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</si>
  <si>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</si>
  <si>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</si>
  <si>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</si>
  <si>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</si>
  <si>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</si>
  <si>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</si>
  <si>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</si>
  <si>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</si>
  <si>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</si>
  <si>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</si>
  <si>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</si>
  <si>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</si>
  <si>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</si>
  <si>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</si>
  <si>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</si>
  <si>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</si>
  <si>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</si>
  <si>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</si>
  <si>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</si>
  <si>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</si>
  <si>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</si>
  <si>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</si>
  <si>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</si>
  <si>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</si>
  <si>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</si>
  <si>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</si>
  <si>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</si>
  <si>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</si>
  <si>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</si>
  <si>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</si>
  <si>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</si>
  <si>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</si>
  <si>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</si>
  <si>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</si>
  <si>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</si>
  <si>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</si>
  <si>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</si>
  <si>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</si>
  <si>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</si>
  <si>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</si>
  <si>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</si>
  <si>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</si>
  <si>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</si>
  <si>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</si>
  <si>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</si>
  <si>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</si>
  <si>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</si>
  <si>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</si>
  <si>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</si>
  <si>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</si>
  <si>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</si>
  <si>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</si>
  <si>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</si>
  <si>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</si>
  <si>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</si>
  <si>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</si>
  <si>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</si>
  <si>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</si>
  <si>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</si>
  <si>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</si>
  <si>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</si>
  <si>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</si>
  <si>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</si>
  <si>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</si>
  <si>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</si>
  <si>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</si>
  <si>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</si>
  <si>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</si>
  <si>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</si>
  <si>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</si>
  <si>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</si>
  <si>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</si>
  <si>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</si>
  <si>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</si>
  <si>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</si>
  <si>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</si>
  <si>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</si>
  <si>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</si>
  <si>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</si>
  <si>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</si>
  <si>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</si>
  <si>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</si>
  <si>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</si>
  <si>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</si>
  <si>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</si>
  <si>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</si>
  <si>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</si>
  <si>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</si>
  <si>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</si>
  <si>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</si>
  <si>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</si>
  <si>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</si>
  <si>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</si>
  <si>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</si>
  <si>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</si>
  <si>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</si>
  <si>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</si>
  <si>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</si>
  <si>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</si>
  <si>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</si>
  <si>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</si>
  <si>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</si>
  <si>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</si>
  <si>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</si>
  <si>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</si>
  <si>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</si>
  <si>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</si>
  <si>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</si>
  <si>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</si>
  <si>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</si>
  <si>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</si>
  <si>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</si>
  <si>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</si>
  <si>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</si>
  <si>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</si>
  <si>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</si>
  <si>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</si>
  <si>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</si>
  <si>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</si>
  <si>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</si>
  <si>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</si>
  <si>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</si>
  <si>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</si>
  <si>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</si>
  <si>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</si>
  <si>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</si>
  <si>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</si>
  <si>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</si>
  <si>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</si>
  <si>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</si>
  <si>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</si>
  <si>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</si>
  <si>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</si>
  <si>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</si>
  <si>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</si>
  <si>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</si>
  <si>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</si>
  <si>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</si>
  <si>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</si>
  <si>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</si>
  <si>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</si>
  <si>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</si>
  <si>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</si>
  <si>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</si>
  <si>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</si>
  <si>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</si>
  <si>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</si>
  <si>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</si>
  <si>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</si>
  <si>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</si>
  <si>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</si>
  <si>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</si>
  <si>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</si>
  <si>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</si>
  <si>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</si>
  <si>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</si>
  <si>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</si>
  <si>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</si>
  <si>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</si>
  <si>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</si>
  <si>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</si>
  <si>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</si>
  <si>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</si>
  <si>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</si>
  <si>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</si>
  <si>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</si>
  <si>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</si>
  <si>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</si>
  <si>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</si>
  <si>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</si>
  <si>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</si>
  <si>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</si>
  <si>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</si>
  <si>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</si>
  <si>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</si>
  <si>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</si>
  <si>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</si>
  <si>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</si>
  <si>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</si>
  <si>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</si>
  <si>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</si>
  <si>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</si>
  <si>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</si>
  <si>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</si>
  <si>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</si>
  <si>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</si>
  <si>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</si>
  <si>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</si>
  <si>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</si>
  <si>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</si>
  <si>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</si>
  <si>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</si>
  <si>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</si>
  <si>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</si>
  <si>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</si>
  <si>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</si>
  <si>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</si>
  <si>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</si>
  <si>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</si>
  <si>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</si>
  <si>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</si>
  <si>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</si>
  <si>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</si>
  <si>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</si>
  <si>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</si>
  <si>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</si>
  <si>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</si>
  <si>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</si>
  <si>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</si>
  <si>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</si>
  <si>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</si>
  <si>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</si>
  <si>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</si>
  <si>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</si>
  <si>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</si>
  <si>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</si>
  <si>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</si>
  <si>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</si>
  <si>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</si>
  <si>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</si>
  <si>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</si>
  <si>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</si>
  <si>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</si>
  <si>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</si>
  <si>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</si>
  <si>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</si>
  <si>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</si>
  <si>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</si>
  <si>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</si>
  <si>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</si>
  <si>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</si>
  <si>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</si>
  <si>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</si>
  <si>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</si>
  <si>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</si>
  <si>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</si>
  <si>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</si>
  <si>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</si>
  <si>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</si>
  <si>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</si>
  <si>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</si>
  <si>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</si>
  <si>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</si>
  <si>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</si>
  <si>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</si>
  <si>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</si>
  <si>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</si>
  <si>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</si>
  <si>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</si>
  <si>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</si>
  <si>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</si>
  <si>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</si>
  <si>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</si>
  <si>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</si>
  <si>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</si>
  <si>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</si>
  <si>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</si>
  <si>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</si>
  <si>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</si>
  <si>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</si>
  <si>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</si>
  <si>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</si>
  <si>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</si>
  <si>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</si>
  <si>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</si>
  <si>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</si>
  <si>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</si>
  <si>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</si>
  <si>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</si>
  <si>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</si>
  <si>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</si>
  <si>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</si>
  <si>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</si>
  <si>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</si>
  <si>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</si>
  <si>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</si>
  <si>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</si>
  <si>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</si>
  <si>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</si>
  <si>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</si>
  <si>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</si>
  <si>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</si>
  <si>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</si>
  <si>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</si>
  <si>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</si>
  <si>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</si>
  <si>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</si>
  <si>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</si>
  <si>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</si>
  <si>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</si>
  <si>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</si>
  <si>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</si>
  <si>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</si>
  <si>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</si>
  <si>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</si>
  <si>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</si>
  <si>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</si>
  <si>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</si>
  <si>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</si>
  <si>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</si>
  <si>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</si>
  <si>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</si>
  <si>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</si>
  <si>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</si>
  <si>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</si>
  <si>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</si>
  <si>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</si>
  <si>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</si>
  <si>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</si>
  <si>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</si>
  <si>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</si>
  <si>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</si>
  <si>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</si>
  <si>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</si>
  <si>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</si>
  <si>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</si>
  <si>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</si>
  <si>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</si>
  <si>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</si>
  <si>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</si>
  <si>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</si>
  <si>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</si>
  <si>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</si>
  <si>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</si>
  <si>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</si>
  <si>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</si>
  <si>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</si>
  <si>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</si>
  <si>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</si>
  <si>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</si>
  <si>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</si>
  <si>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</si>
  <si>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</si>
  <si>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</si>
  <si>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</si>
  <si>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</si>
  <si>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</si>
  <si>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</si>
  <si>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</si>
  <si>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</si>
  <si>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</si>
  <si>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</si>
  <si>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</si>
  <si>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</si>
  <si>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</si>
  <si>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</si>
  <si>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</si>
  <si>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</si>
  <si>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</si>
  <si>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</si>
  <si>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</si>
  <si>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</si>
  <si>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</si>
  <si>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</si>
  <si>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</si>
  <si>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</si>
  <si>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</si>
  <si>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</si>
  <si>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</si>
  <si>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</si>
  <si>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</si>
  <si>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</si>
  <si>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</si>
  <si>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</si>
  <si>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</si>
  <si>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</si>
  <si>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</si>
  <si>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</si>
  <si>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</si>
  <si>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</si>
  <si>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</si>
  <si>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</si>
  <si>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</si>
  <si>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</si>
  <si>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</si>
  <si>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</si>
  <si>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</si>
  <si>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</si>
  <si>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</si>
  <si>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</si>
  <si>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</si>
  <si>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</si>
  <si>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</si>
  <si>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</si>
  <si>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</si>
  <si>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</si>
  <si>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</si>
  <si>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</si>
  <si>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</si>
  <si>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</si>
  <si>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</si>
  <si>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</si>
  <si>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</si>
  <si>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</si>
  <si>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</si>
  <si>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</si>
  <si>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</si>
  <si>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</si>
  <si>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</si>
  <si>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</si>
  <si>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</si>
  <si>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</si>
  <si>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</si>
  <si>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</si>
  <si>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</si>
  <si>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</si>
  <si>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</si>
  <si>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</si>
  <si>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</si>
  <si>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</si>
  <si>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</si>
  <si>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</si>
  <si>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</si>
  <si>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</si>
  <si>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</si>
  <si>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</si>
  <si>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</si>
  <si>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</si>
  <si>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</si>
  <si>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</si>
  <si>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</si>
  <si>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</si>
  <si>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</si>
  <si>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</si>
  <si>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</si>
  <si>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</si>
  <si>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</si>
  <si>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</si>
  <si>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</si>
  <si>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</si>
  <si>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</si>
  <si>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</si>
  <si>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</si>
  <si>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</si>
  <si>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</si>
  <si>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</si>
  <si>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</si>
  <si>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</si>
  <si>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</si>
  <si>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</si>
  <si>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</si>
  <si>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</si>
  <si>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</si>
  <si>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</si>
  <si>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</si>
  <si>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</si>
  <si>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</si>
  <si>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</si>
  <si>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</si>
  <si>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</si>
  <si>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</si>
  <si>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</si>
  <si>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</si>
  <si>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</si>
  <si>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</si>
  <si>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</si>
  <si>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</si>
  <si>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</si>
  <si>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</si>
  <si>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</si>
  <si>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</si>
  <si>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</si>
  <si>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</si>
  <si>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</si>
  <si>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</si>
  <si>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</si>
  <si>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</si>
  <si>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</si>
  <si>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</si>
  <si>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</si>
  <si>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</si>
  <si>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</si>
  <si>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</si>
  <si>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</si>
  <si>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</si>
  <si>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</si>
  <si>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</si>
  <si>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</si>
  <si>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</si>
  <si>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</si>
  <si>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</si>
  <si>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</si>
  <si>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</si>
  <si>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</si>
  <si>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</si>
  <si>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</si>
  <si>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</si>
  <si>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</si>
  <si>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</si>
  <si>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</si>
  <si>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</si>
  <si>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</si>
  <si>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</si>
  <si>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</si>
  <si>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</si>
  <si>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</si>
  <si>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</si>
  <si>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</si>
  <si>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</si>
  <si>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</si>
  <si>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</si>
  <si>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</si>
  <si>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</si>
  <si>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</si>
  <si>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</si>
  <si>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</si>
  <si>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</si>
  <si>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</si>
  <si>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</si>
  <si>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</si>
  <si>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</si>
  <si>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</si>
  <si>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</si>
  <si>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</si>
  <si>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</si>
  <si>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</si>
  <si>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</si>
  <si>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</si>
  <si>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</si>
  <si>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</si>
  <si>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</si>
  <si>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</si>
  <si>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</si>
  <si>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</si>
  <si>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</si>
  <si>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</si>
  <si>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</si>
  <si>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</si>
  <si>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</si>
  <si>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</si>
  <si>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</si>
  <si>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</si>
  <si>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</si>
  <si>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</si>
  <si>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</si>
  <si>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</si>
  <si>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</si>
  <si>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</si>
  <si>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</si>
  <si>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</si>
  <si>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</si>
  <si>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</si>
  <si>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</si>
  <si>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</si>
  <si>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</si>
  <si>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</si>
  <si>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</si>
  <si>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</si>
  <si>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</si>
  <si>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</si>
  <si>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</si>
  <si>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</si>
  <si>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</si>
  <si>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</si>
  <si>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</si>
  <si>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</si>
  <si>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</si>
  <si>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</si>
  <si>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</si>
  <si>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</si>
  <si>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</si>
  <si>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</si>
  <si>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</si>
  <si>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</si>
  <si>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</si>
  <si>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</si>
  <si>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</si>
  <si>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</si>
  <si>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</si>
  <si>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</si>
  <si>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</si>
  <si>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</si>
  <si>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</si>
  <si>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</si>
  <si>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</si>
  <si>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</si>
  <si>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</si>
  <si>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</si>
  <si>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</si>
  <si>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</si>
  <si>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</si>
  <si>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</si>
  <si>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</si>
  <si>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</si>
  <si>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</si>
  <si>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</si>
  <si>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</si>
  <si>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</si>
  <si>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</si>
  <si>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</si>
  <si>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</si>
  <si>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</si>
  <si>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</si>
  <si>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</si>
  <si>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</si>
  <si>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</si>
  <si>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</si>
  <si>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</si>
  <si>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</si>
  <si>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</si>
  <si>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</si>
  <si>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</si>
  <si>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</si>
  <si>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</si>
  <si>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</si>
  <si>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</si>
  <si>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</si>
  <si>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</si>
  <si>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</si>
  <si>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</si>
  <si>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</si>
  <si>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</si>
  <si>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</si>
  <si>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</si>
  <si>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</si>
  <si>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</si>
  <si>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</si>
  <si>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</si>
  <si>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</si>
  <si>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</si>
  <si>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</si>
  <si>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</si>
  <si>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</si>
  <si>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</si>
  <si>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</si>
  <si>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</si>
  <si>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</si>
  <si>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</si>
  <si>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</si>
  <si>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</si>
  <si>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</si>
  <si>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</si>
  <si>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</si>
  <si>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</si>
  <si>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</si>
  <si>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</si>
  <si>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</si>
  <si>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</si>
  <si>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</si>
  <si>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</si>
  <si>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</si>
  <si>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</si>
  <si>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</si>
  <si>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</si>
  <si>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</si>
  <si>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</si>
  <si>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</si>
  <si>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</si>
  <si>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</si>
  <si>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</si>
  <si>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</si>
  <si>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</si>
  <si>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</si>
  <si>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</si>
  <si>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</si>
  <si>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</si>
  <si>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</si>
  <si>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</si>
  <si>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</si>
  <si>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</si>
  <si>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</si>
  <si>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</si>
  <si>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</si>
  <si>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</si>
  <si>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</si>
  <si>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</si>
  <si>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</si>
  <si>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</si>
  <si>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</si>
  <si>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</si>
  <si>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</si>
  <si>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</si>
  <si>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</si>
  <si>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</si>
  <si>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</si>
  <si>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</si>
  <si>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</si>
  <si>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</si>
  <si>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</si>
  <si>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</si>
  <si>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</si>
  <si>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</si>
  <si>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</si>
  <si>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</si>
  <si>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</si>
  <si>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</si>
  <si>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</si>
  <si>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</si>
  <si>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</si>
  <si>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</si>
  <si>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</si>
  <si>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</si>
  <si>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</si>
  <si>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</si>
  <si>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</si>
  <si>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</si>
  <si>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</si>
  <si>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</si>
  <si>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</si>
  <si>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</si>
  <si>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</si>
  <si>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</si>
  <si>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</si>
  <si>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</si>
  <si>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</si>
  <si>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</si>
  <si>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</si>
  <si>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</si>
  <si>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</si>
  <si>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</si>
  <si>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</si>
  <si>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</si>
  <si>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</si>
  <si>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</si>
  <si>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</si>
  <si>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</si>
  <si>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</si>
  <si>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</si>
  <si>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</si>
  <si>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</si>
  <si>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</si>
  <si>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</si>
  <si>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</si>
  <si>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</si>
  <si>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</si>
  <si>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</si>
  <si>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</si>
  <si>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</si>
  <si>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</si>
  <si>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</si>
  <si>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</si>
  <si>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</si>
  <si>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</si>
  <si>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</si>
  <si>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</si>
  <si>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</si>
  <si>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</si>
  <si>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</si>
  <si>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</si>
  <si>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</si>
  <si>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</si>
  <si>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</si>
  <si>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</si>
  <si>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</si>
  <si>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</si>
  <si>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</si>
  <si>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</si>
  <si>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</si>
  <si>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</si>
  <si>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</si>
  <si>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</si>
  <si>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</si>
  <si>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</si>
  <si>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</si>
  <si>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</si>
  <si>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</si>
  <si>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</si>
  <si>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</si>
  <si>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</si>
  <si>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</si>
  <si>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</si>
  <si>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</si>
  <si>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</si>
  <si>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</si>
  <si>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</si>
  <si>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</si>
  <si>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</si>
  <si>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</si>
  <si>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</si>
  <si>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</si>
  <si>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</si>
  <si>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</si>
  <si>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</si>
  <si>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</si>
  <si>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</si>
  <si>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</si>
  <si>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</si>
  <si>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</si>
  <si>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</si>
  <si>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</si>
  <si>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</si>
  <si>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</si>
  <si>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</si>
  <si>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</si>
  <si>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</si>
  <si>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</si>
  <si>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</si>
  <si>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</si>
  <si>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</si>
  <si>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</si>
  <si>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</si>
  <si>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</si>
  <si>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</si>
  <si>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</si>
  <si>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</si>
  <si>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</si>
  <si>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</si>
  <si>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</si>
  <si>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</si>
  <si>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</si>
  <si>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</si>
  <si>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</si>
  <si>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</si>
  <si>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</si>
  <si>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</si>
  <si>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</si>
  <si>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</si>
  <si>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</si>
  <si>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</si>
  <si>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</si>
  <si>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</si>
  <si>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</si>
  <si>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</si>
  <si>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</si>
  <si>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</si>
  <si>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</si>
  <si>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</si>
  <si>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</si>
  <si>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</si>
  <si>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</si>
  <si>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</si>
  <si>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</si>
  <si>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</si>
  <si>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</si>
  <si>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</si>
  <si>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</si>
  <si>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</si>
  <si>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</si>
  <si>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</si>
  <si>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</si>
  <si>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</si>
  <si>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</si>
  <si>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</si>
  <si>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</si>
  <si>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</si>
  <si>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</si>
  <si>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</si>
  <si>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</si>
  <si>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</si>
  <si>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</si>
  <si>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</si>
  <si>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</si>
  <si>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</si>
  <si>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</si>
  <si>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</si>
  <si>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</si>
  <si>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</si>
  <si>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</si>
  <si>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</si>
  <si>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</si>
  <si>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</si>
  <si>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</si>
  <si>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</si>
  <si>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</si>
  <si>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</si>
  <si>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</si>
  <si>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</si>
  <si>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</si>
  <si>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</si>
  <si>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</si>
  <si>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</si>
  <si>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</si>
  <si>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</si>
  <si>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</si>
  <si>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</si>
  <si>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</si>
  <si>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</si>
  <si>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</si>
  <si>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</si>
  <si>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</si>
  <si>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</si>
  <si>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</si>
  <si>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</si>
  <si>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</si>
  <si>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</si>
  <si>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</si>
  <si>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</si>
  <si>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</si>
  <si>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</si>
  <si>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</si>
  <si>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</si>
  <si>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</si>
  <si>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</si>
  <si>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</si>
  <si>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</si>
  <si>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</si>
  <si>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</si>
  <si>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</si>
  <si>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</si>
  <si>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</si>
  <si>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</si>
  <si>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</si>
  <si>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</si>
  <si>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</si>
  <si>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</si>
  <si>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</si>
  <si>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</si>
  <si>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</si>
  <si>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</si>
  <si>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</si>
  <si>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</si>
  <si>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</si>
  <si>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</si>
  <si>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</si>
  <si>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</si>
  <si>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</si>
  <si>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</si>
  <si>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</si>
  <si>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</si>
  <si>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</si>
  <si>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</si>
  <si>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</si>
  <si>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</si>
  <si>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</si>
  <si>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</si>
  <si>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</si>
  <si>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</si>
  <si>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</si>
  <si>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</si>
  <si>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</si>
  <si>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</si>
  <si>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</si>
  <si>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</si>
  <si>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</si>
  <si>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</si>
  <si>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</si>
  <si>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</si>
  <si>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</si>
  <si>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</si>
  <si>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</si>
  <si>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</si>
  <si>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</si>
  <si>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</si>
  <si>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</si>
  <si>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</si>
  <si>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</si>
  <si>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</si>
  <si>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</si>
  <si>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</si>
  <si>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</si>
  <si>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</si>
  <si>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</si>
  <si>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</si>
  <si>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</si>
  <si>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</si>
  <si>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</si>
  <si>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</si>
  <si>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</si>
  <si>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</si>
  <si>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</si>
  <si>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</si>
  <si>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</si>
  <si>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</si>
  <si>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</si>
  <si>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</si>
  <si>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</si>
  <si>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</si>
  <si>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</si>
  <si>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</si>
  <si>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</si>
  <si>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</si>
  <si>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</si>
  <si>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</si>
  <si>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</si>
  <si>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</si>
  <si>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</si>
  <si>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</si>
  <si>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</si>
  <si>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</si>
  <si>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</si>
  <si>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</si>
  <si>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</si>
  <si>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</si>
  <si>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</si>
  <si>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</si>
  <si>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</si>
  <si>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</si>
  <si>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</si>
  <si>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</si>
  <si>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</si>
  <si>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</si>
  <si>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</si>
  <si>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</si>
  <si>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</si>
  <si>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</si>
  <si>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</si>
  <si>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</si>
  <si>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</si>
  <si>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</si>
  <si>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</si>
  <si>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</si>
  <si>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</si>
  <si>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</si>
  <si>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</si>
  <si>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</si>
  <si>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</si>
  <si>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</si>
  <si>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</si>
  <si>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</si>
  <si>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</si>
  <si>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</si>
  <si>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</si>
  <si>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</si>
  <si>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</si>
  <si>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</si>
  <si>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</si>
  <si>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</si>
  <si>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</si>
  <si>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</si>
  <si>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</si>
  <si>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</si>
  <si>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</si>
  <si>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</si>
  <si>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</si>
  <si>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</si>
  <si>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</si>
  <si>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</si>
  <si>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</si>
  <si>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</si>
  <si>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</si>
  <si>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</si>
  <si>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</si>
  <si>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</si>
  <si>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</si>
  <si>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</si>
  <si>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</si>
  <si>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</si>
  <si>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</si>
  <si>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</si>
  <si>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</si>
  <si>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</si>
  <si>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</si>
  <si>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</si>
  <si>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</si>
  <si>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</si>
  <si>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</si>
  <si>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</si>
  <si>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</si>
  <si>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</si>
  <si>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</si>
  <si>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</si>
  <si>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</si>
  <si>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</si>
  <si>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</si>
  <si>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</si>
  <si>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</si>
  <si>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</si>
  <si>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</si>
  <si>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</si>
  <si>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</si>
  <si>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</si>
  <si>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</si>
  <si>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</si>
  <si>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</si>
  <si>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</si>
  <si>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</si>
  <si>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</si>
  <si>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</si>
  <si>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</si>
  <si>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</si>
  <si>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</si>
  <si>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</si>
  <si>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</si>
  <si>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</si>
  <si>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</si>
  <si>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</si>
  <si>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</si>
  <si>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</si>
  <si>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</si>
  <si>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</si>
  <si>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</si>
  <si>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</si>
  <si>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</si>
  <si>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</si>
  <si>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</si>
  <si>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</si>
  <si>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</si>
  <si>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</si>
  <si>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</si>
  <si>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</si>
  <si>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</si>
  <si>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</si>
  <si>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</si>
  <si>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</si>
  <si>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</si>
  <si>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</si>
  <si>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</si>
  <si>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</si>
  <si>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</si>
  <si>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</si>
  <si>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</si>
  <si>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</si>
  <si>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</si>
  <si>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</si>
  <si>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</si>
  <si>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</si>
  <si>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</si>
  <si>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</si>
  <si>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</si>
  <si>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</si>
  <si>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</si>
  <si>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</si>
  <si>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</si>
  <si>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</si>
  <si>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</si>
  <si>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</si>
  <si>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</si>
  <si>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</si>
  <si>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</si>
  <si>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</si>
  <si>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</si>
  <si>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</si>
  <si>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</si>
  <si>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</si>
  <si>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</si>
  <si>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</si>
  <si>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</si>
  <si>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</si>
  <si>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</si>
  <si>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</si>
  <si>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</si>
  <si>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</si>
  <si>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</si>
  <si>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</si>
  <si>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</si>
  <si>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</si>
  <si>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</si>
  <si>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</si>
  <si>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</si>
  <si>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</si>
  <si>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</si>
  <si>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</si>
  <si>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</si>
  <si>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</si>
  <si>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</si>
  <si>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</si>
  <si>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</si>
  <si>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</si>
  <si>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</si>
  <si>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</si>
  <si>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</si>
  <si>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</si>
  <si>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</si>
  <si>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</si>
  <si>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</si>
  <si>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</si>
  <si>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</si>
  <si>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</si>
  <si>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</si>
  <si>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</si>
  <si>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</si>
  <si>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</si>
  <si>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</si>
  <si>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</si>
  <si>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</si>
  <si>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</si>
  <si>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</si>
  <si>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</si>
  <si>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</si>
  <si>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</si>
  <si>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</si>
  <si>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</si>
  <si>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</si>
  <si>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</si>
  <si>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</si>
  <si>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</si>
  <si>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</si>
  <si>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</si>
  <si>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</si>
  <si>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</si>
  <si>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</si>
  <si>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</si>
  <si>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</si>
  <si>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</si>
  <si>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</si>
  <si>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</si>
  <si>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</si>
  <si>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</si>
  <si>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</si>
  <si>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</si>
  <si>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</si>
  <si>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</si>
  <si>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</si>
  <si>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</si>
  <si>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</si>
  <si>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</si>
  <si>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</si>
  <si>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</si>
  <si>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</si>
  <si>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</si>
  <si>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</si>
  <si>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</si>
  <si>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</si>
  <si>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</si>
  <si>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</si>
  <si>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</si>
  <si>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</si>
  <si>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</si>
  <si>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</si>
  <si>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</si>
  <si>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</si>
  <si>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</si>
  <si>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</si>
  <si>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</si>
  <si>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</si>
  <si>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</si>
  <si>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</si>
  <si>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</si>
  <si>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</si>
  <si>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</si>
  <si>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</si>
  <si>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</si>
  <si>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</si>
  <si>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</si>
  <si>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</si>
  <si>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</si>
  <si>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</si>
  <si>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</si>
  <si>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</si>
  <si>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</si>
  <si>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</si>
  <si>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</si>
  <si>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</si>
  <si>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</si>
  <si>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</si>
  <si>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</si>
  <si>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</si>
  <si>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</si>
  <si>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</si>
  <si>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</si>
  <si>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</si>
  <si>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</si>
  <si>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</si>
  <si>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</si>
  <si>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</si>
  <si>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</si>
  <si>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</si>
  <si>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</si>
  <si>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</si>
  <si>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</si>
  <si>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</si>
  <si>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</si>
  <si>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</si>
  <si>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</si>
  <si>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</si>
  <si>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</si>
  <si>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</si>
  <si>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</si>
  <si>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</si>
  <si>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</si>
  <si>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</si>
  <si>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</si>
  <si>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</si>
  <si>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</si>
  <si>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</si>
  <si>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</si>
  <si>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</si>
  <si>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</si>
  <si>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</si>
  <si>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</si>
  <si>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</si>
  <si>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</si>
  <si>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</si>
  <si>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</si>
  <si>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</si>
  <si>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</si>
  <si>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</si>
  <si>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</si>
  <si>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</si>
  <si>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</si>
  <si>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</si>
  <si>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</si>
  <si>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</si>
  <si>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</si>
  <si>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</si>
  <si>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</si>
  <si>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</si>
  <si>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</si>
  <si>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</si>
  <si>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</si>
  <si>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</si>
  <si>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</si>
  <si>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</si>
  <si>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</si>
  <si>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</si>
  <si>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</si>
  <si>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</si>
  <si>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</si>
  <si>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</si>
  <si>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</si>
  <si>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</si>
  <si>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</si>
  <si>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</si>
  <si>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</si>
  <si>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</si>
  <si>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</si>
  <si>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</si>
  <si>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</si>
  <si>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</si>
  <si>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</si>
  <si>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</si>
  <si>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</si>
  <si>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</si>
  <si>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</si>
  <si>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</si>
  <si>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</si>
  <si>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</si>
  <si>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</si>
  <si>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</si>
  <si>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</si>
  <si>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</si>
  <si>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</si>
  <si>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</si>
  <si>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</si>
  <si>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</si>
  <si>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</si>
  <si>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</si>
  <si>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</si>
  <si>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</si>
  <si>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</si>
  <si>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</si>
  <si>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</si>
  <si>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</si>
  <si>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</si>
  <si>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</si>
  <si>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</si>
  <si>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</si>
  <si>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</si>
  <si>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</si>
  <si>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</si>
  <si>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</si>
  <si>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</si>
  <si>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</si>
  <si>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</si>
  <si>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</si>
  <si>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</si>
  <si>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</si>
  <si>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</si>
  <si>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</si>
  <si>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</si>
  <si>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</si>
  <si>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</si>
  <si>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</si>
  <si>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</si>
  <si>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</si>
  <si>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</si>
  <si>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</si>
  <si>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</si>
  <si>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</si>
  <si>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</si>
  <si>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</si>
  <si>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</si>
  <si>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</si>
  <si>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</si>
  <si>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</si>
  <si>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</si>
  <si>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</si>
  <si>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</si>
  <si>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</si>
  <si>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</si>
  <si>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</si>
  <si>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</si>
  <si>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</si>
  <si>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</si>
  <si>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</si>
  <si>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</si>
  <si>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</si>
  <si>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</si>
  <si>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</si>
  <si>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</si>
  <si>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</si>
  <si>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</si>
  <si>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</si>
  <si>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</si>
  <si>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</si>
  <si>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</si>
  <si>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</si>
  <si>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</si>
  <si>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</si>
  <si>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</si>
  <si>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</si>
  <si>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</si>
  <si>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</si>
  <si>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</si>
  <si>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</si>
  <si>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</si>
  <si>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</si>
  <si>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</si>
  <si>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</si>
  <si>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</si>
  <si>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</si>
  <si>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</si>
  <si>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</si>
  <si>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</si>
  <si>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</si>
  <si>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</si>
  <si>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</si>
  <si>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</si>
  <si>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</si>
  <si>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</si>
  <si>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</si>
  <si>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</si>
  <si>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</si>
  <si>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</si>
  <si>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</si>
  <si>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</si>
  <si>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</si>
  <si>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</si>
  <si>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</si>
  <si>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</si>
  <si>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</si>
  <si>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</si>
  <si>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</si>
  <si>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</si>
  <si>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</si>
  <si>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</si>
  <si>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</si>
  <si>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</si>
  <si>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</si>
  <si>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</si>
  <si>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</si>
  <si>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</si>
  <si>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</si>
  <si>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</si>
  <si>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</si>
  <si>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</si>
  <si>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</si>
  <si>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</si>
  <si>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</si>
  <si>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</si>
  <si>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</si>
  <si>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</si>
  <si>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</si>
  <si>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</si>
  <si>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</si>
  <si>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</si>
  <si>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</si>
  <si>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</si>
  <si>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</si>
  <si>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</si>
  <si>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</si>
  <si>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</si>
  <si>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</si>
  <si>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</si>
  <si>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</si>
  <si>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</si>
  <si>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</si>
  <si>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</si>
  <si>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</si>
  <si>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</si>
  <si>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</si>
  <si>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</si>
  <si>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</si>
  <si>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</si>
  <si>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</si>
  <si>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</si>
  <si>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</si>
  <si>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</si>
  <si>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</si>
  <si>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</si>
  <si>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</si>
  <si>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</si>
  <si>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</si>
  <si>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</si>
  <si>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</si>
  <si>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</si>
  <si>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</si>
  <si>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</si>
  <si>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</si>
  <si>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</si>
  <si>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</si>
  <si>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</si>
  <si>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</si>
  <si>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</si>
  <si>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</si>
  <si>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</si>
  <si>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</si>
  <si>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</si>
  <si>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</si>
  <si>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</si>
  <si>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</si>
  <si>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</si>
  <si>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</si>
  <si>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</si>
  <si>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</si>
  <si>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</si>
  <si>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</si>
  <si>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</si>
  <si>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</si>
  <si>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</si>
  <si>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</si>
  <si>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</si>
  <si>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</si>
  <si>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</si>
  <si>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</si>
  <si>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</si>
  <si>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</si>
  <si>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</si>
  <si>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</si>
  <si>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</si>
  <si>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</si>
  <si>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</si>
  <si>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</si>
  <si>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</si>
  <si>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</si>
  <si>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</si>
  <si>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</si>
  <si>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</si>
  <si>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</si>
  <si>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</si>
  <si>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</si>
  <si>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</si>
  <si>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</si>
  <si>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</si>
  <si>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</si>
  <si>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</si>
  <si>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</si>
  <si>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</si>
  <si>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</si>
  <si>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</si>
  <si>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</si>
  <si>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</si>
  <si>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</si>
  <si>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</si>
  <si>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</si>
  <si>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</si>
  <si>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</si>
  <si>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</si>
  <si>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</si>
  <si>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</si>
  <si>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</si>
  <si>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</si>
  <si>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</si>
  <si>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</si>
  <si>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</si>
  <si>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</si>
  <si>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</si>
  <si>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</si>
  <si>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</si>
  <si>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</si>
  <si>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</si>
  <si>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</si>
  <si>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</si>
  <si>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</si>
  <si>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</si>
  <si>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</si>
  <si>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</si>
  <si>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</si>
  <si>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</si>
  <si>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</si>
  <si>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</si>
  <si>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</si>
  <si>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</si>
  <si>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</si>
  <si>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</si>
  <si>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</si>
  <si>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</si>
  <si>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</si>
  <si>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</si>
  <si>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</si>
  <si>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</si>
  <si>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</si>
  <si>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</si>
  <si>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</si>
  <si>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</si>
  <si>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</si>
  <si>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</si>
  <si>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</si>
  <si>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</si>
  <si>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</si>
  <si>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</si>
  <si>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</si>
  <si>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</si>
  <si>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</si>
  <si>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</si>
  <si>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</si>
  <si>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</si>
  <si>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</si>
  <si>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</si>
  <si>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</si>
  <si>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</si>
  <si>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</si>
  <si>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</si>
  <si>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</si>
  <si>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</si>
  <si>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</si>
  <si>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</si>
  <si>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</si>
  <si>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</si>
  <si>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</si>
  <si>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</si>
  <si>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</si>
  <si>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</si>
  <si>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</si>
  <si>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</si>
  <si>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</si>
  <si>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</si>
  <si>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</si>
  <si>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</si>
  <si>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</si>
  <si>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</si>
  <si>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</si>
  <si>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</si>
  <si>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</si>
  <si>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</si>
  <si>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</si>
  <si>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</si>
  <si>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</si>
  <si>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</si>
  <si>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</si>
  <si>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</si>
  <si>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</si>
  <si>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</si>
  <si>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</si>
  <si>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</si>
  <si>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</si>
  <si>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</si>
  <si>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</si>
  <si>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</si>
  <si>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</si>
  <si>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</si>
  <si>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</si>
  <si>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</si>
  <si>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</si>
  <si>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</si>
  <si>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</si>
  <si>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</si>
  <si>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</si>
  <si>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</si>
  <si>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</si>
  <si>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</si>
  <si>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</si>
  <si>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</si>
  <si>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</si>
  <si>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</si>
  <si>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</si>
  <si>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</si>
  <si>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</si>
  <si>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</si>
  <si>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</si>
  <si>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</si>
  <si>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</si>
  <si>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</si>
  <si>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</si>
  <si>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</si>
  <si>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</si>
  <si>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</si>
  <si>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</si>
  <si>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</si>
  <si>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</si>
  <si>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</si>
  <si>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</si>
  <si>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</si>
  <si>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</si>
  <si>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</si>
  <si>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</si>
  <si>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</si>
  <si>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</si>
  <si>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</si>
  <si>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</si>
  <si>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</si>
  <si>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</si>
  <si>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</si>
  <si>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</si>
  <si>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</si>
  <si>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</si>
  <si>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</si>
  <si>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</si>
  <si>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</si>
  <si>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</si>
  <si>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</si>
  <si>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</si>
  <si>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</si>
  <si>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</si>
  <si>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</si>
  <si>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</si>
  <si>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</si>
  <si>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</si>
  <si>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</si>
  <si>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</si>
  <si>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</si>
  <si>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</si>
  <si>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</si>
  <si>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</si>
  <si>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</si>
  <si>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</si>
  <si>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</si>
  <si>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</si>
  <si>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</si>
  <si>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</si>
  <si>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</si>
  <si>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</si>
  <si>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</si>
  <si>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</si>
  <si>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</si>
  <si>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</si>
  <si>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</si>
  <si>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</si>
  <si>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</si>
  <si>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</si>
  <si>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</si>
  <si>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</si>
  <si>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</si>
  <si>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</si>
  <si>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</si>
  <si>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</si>
  <si>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</si>
  <si>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</si>
  <si>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</si>
  <si>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</si>
  <si>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</si>
  <si>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</si>
  <si>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</si>
  <si>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</si>
  <si>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</si>
  <si>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</si>
  <si>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</si>
  <si>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</si>
  <si>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</si>
  <si>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</si>
  <si>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</si>
  <si>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</si>
  <si>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</si>
  <si>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</si>
  <si>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</si>
  <si>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</si>
  <si>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</si>
  <si>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</si>
  <si>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</si>
  <si>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</si>
  <si>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</si>
  <si>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</si>
  <si>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</si>
  <si>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</si>
  <si>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</si>
  <si>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</si>
  <si>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</si>
  <si>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</si>
  <si>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</si>
  <si>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</si>
  <si>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</si>
  <si>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</si>
  <si>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</si>
  <si>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</si>
  <si>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</si>
  <si>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</si>
  <si>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</si>
  <si>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</si>
  <si>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</si>
  <si>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</si>
  <si>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</si>
  <si>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</si>
  <si>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</si>
  <si>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</si>
  <si>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</si>
  <si>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</si>
  <si>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</si>
  <si>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</si>
  <si>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</si>
  <si>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</si>
  <si>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</si>
  <si>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</si>
  <si>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</si>
  <si>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</si>
  <si>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</si>
  <si>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</si>
  <si>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</si>
  <si>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</si>
  <si>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</si>
  <si>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</si>
  <si>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</si>
  <si>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</si>
  <si>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</si>
  <si>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</si>
  <si>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</si>
  <si>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</si>
  <si>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</si>
  <si>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</si>
  <si>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</si>
  <si>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</si>
  <si>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</si>
  <si>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</si>
  <si>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</si>
  <si>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</si>
  <si>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</si>
  <si>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</si>
  <si>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</si>
  <si>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</si>
  <si>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</si>
  <si>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</si>
  <si>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</si>
  <si>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</si>
  <si>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</si>
  <si>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</si>
  <si>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</si>
  <si>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</si>
  <si>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</si>
  <si>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</si>
  <si>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</si>
  <si>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</si>
  <si>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</si>
  <si>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</si>
  <si>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</si>
  <si>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</si>
  <si>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</si>
  <si>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</si>
  <si>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</si>
  <si>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</si>
  <si>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</si>
  <si>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</si>
  <si>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</si>
  <si>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</si>
  <si>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</si>
  <si>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</si>
  <si>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</si>
  <si>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</si>
  <si>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</si>
  <si>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</si>
  <si>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</si>
  <si>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</si>
  <si>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</si>
  <si>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</si>
  <si>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</si>
  <si>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</si>
  <si>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</si>
  <si>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</si>
  <si>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</si>
  <si>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</si>
  <si>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</si>
  <si>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</si>
  <si>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</si>
  <si>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</si>
  <si>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</si>
  <si>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</si>
  <si>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</si>
  <si>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</si>
  <si>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</si>
  <si>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</si>
  <si>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</si>
  <si>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</si>
  <si>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</si>
  <si>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</si>
  <si>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</si>
  <si>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</si>
  <si>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</si>
  <si>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</si>
  <si>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</si>
  <si>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</si>
  <si>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</si>
  <si>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</si>
  <si>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</si>
  <si>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</si>
  <si>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</si>
  <si>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</si>
  <si>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</si>
  <si>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</si>
  <si>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</si>
  <si>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</si>
  <si>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</si>
  <si>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</si>
  <si>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</si>
  <si>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</si>
  <si>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</si>
  <si>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</si>
  <si>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</si>
  <si>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</si>
  <si>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</si>
  <si>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</si>
  <si>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</si>
  <si>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</si>
  <si>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</si>
  <si>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</si>
  <si>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</si>
  <si>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</si>
  <si>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</si>
  <si>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</si>
  <si>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</si>
  <si>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</si>
  <si>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</si>
  <si>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</si>
  <si>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</si>
  <si>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</si>
  <si>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</si>
  <si>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</si>
  <si>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</si>
  <si>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</si>
  <si>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</si>
  <si>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</si>
  <si>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</si>
  <si>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</si>
  <si>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</si>
  <si>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</si>
  <si>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</si>
  <si>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</si>
  <si>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</si>
  <si>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</si>
  <si>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</si>
  <si>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</si>
  <si>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</si>
  <si>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</si>
  <si>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</si>
  <si>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</si>
  <si>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</si>
  <si>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</si>
  <si>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</si>
  <si>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</si>
  <si>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</si>
  <si>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</si>
  <si>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</si>
  <si>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</si>
  <si>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</si>
  <si>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</si>
  <si>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</si>
  <si>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</si>
  <si>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</si>
  <si>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</si>
  <si>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</si>
  <si>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</si>
  <si>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</si>
  <si>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</si>
  <si>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</si>
  <si>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</si>
  <si>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</si>
  <si>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</si>
  <si>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</si>
  <si>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</si>
  <si>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</si>
  <si>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</si>
  <si>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</si>
  <si>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</si>
  <si>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</si>
  <si>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</si>
  <si>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</si>
  <si>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</si>
  <si>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</si>
  <si>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</si>
  <si>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</si>
  <si>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</si>
  <si>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</si>
  <si>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</si>
  <si>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</si>
  <si>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</si>
  <si>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</si>
  <si>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</si>
  <si>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</si>
  <si>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</si>
  <si>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</si>
  <si>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</si>
  <si>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</si>
  <si>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</si>
  <si>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</si>
  <si>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</si>
  <si>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</si>
  <si>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</si>
  <si>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</si>
  <si>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</si>
  <si>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</si>
  <si>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</si>
  <si>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</si>
  <si>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</si>
  <si>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</si>
  <si>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</si>
  <si>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</si>
  <si>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</si>
  <si>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</si>
  <si>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</si>
  <si>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</si>
  <si>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</si>
  <si>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</si>
  <si>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</si>
  <si>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</si>
  <si>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</si>
  <si>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</si>
  <si>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</si>
  <si>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</si>
  <si>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</si>
  <si>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</si>
  <si>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</si>
  <si>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</si>
  <si>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</si>
  <si>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</si>
  <si>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</si>
  <si>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</si>
  <si>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</si>
  <si>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</si>
  <si>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</si>
  <si>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</si>
  <si>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</si>
  <si>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</si>
  <si>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</si>
  <si>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</si>
  <si>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</si>
  <si>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</si>
  <si>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</si>
  <si>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</si>
  <si>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</si>
  <si>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</si>
  <si>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</si>
  <si>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</si>
  <si>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</si>
  <si>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</si>
  <si>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</si>
  <si>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</si>
  <si>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</si>
  <si>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</si>
  <si>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</si>
  <si>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</si>
  <si>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</si>
  <si>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</si>
  <si>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</si>
  <si>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</si>
  <si>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</si>
  <si>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</si>
  <si>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</si>
  <si>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</si>
  <si>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</si>
  <si>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</si>
  <si>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</si>
  <si>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</si>
  <si>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</si>
  <si>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</si>
  <si>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</si>
  <si>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</si>
  <si>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</si>
  <si>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</si>
  <si>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</si>
  <si>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</si>
  <si>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</si>
  <si>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</si>
  <si>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</si>
  <si>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</si>
  <si>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</si>
  <si>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</si>
  <si>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</si>
  <si>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</si>
  <si>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</si>
  <si>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</si>
  <si>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</si>
  <si>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</si>
  <si>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</si>
  <si>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</si>
  <si>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</si>
  <si>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</si>
  <si>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</si>
  <si>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</si>
  <si>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</si>
  <si>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</si>
  <si>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</si>
  <si>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</si>
  <si>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</si>
  <si>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</si>
  <si>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</si>
  <si>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</si>
  <si>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</si>
  <si>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</si>
  <si>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</si>
  <si>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</si>
  <si>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</si>
  <si>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</si>
  <si>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</si>
  <si>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</si>
  <si>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</si>
  <si>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</si>
  <si>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</si>
  <si>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</si>
  <si>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</si>
  <si>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</si>
  <si>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</si>
  <si>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</si>
  <si>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</si>
  <si>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</si>
  <si>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</si>
  <si>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</si>
  <si>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</si>
  <si>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</si>
  <si>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</si>
  <si>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</si>
  <si>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</si>
  <si>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</si>
  <si>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</si>
  <si>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</si>
  <si>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</si>
  <si>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</si>
  <si>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</si>
  <si>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</si>
  <si>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</si>
  <si>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</si>
  <si>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</si>
  <si>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</si>
  <si>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</si>
  <si>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</si>
  <si>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</si>
  <si>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</si>
  <si>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</si>
  <si>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</si>
  <si>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</si>
  <si>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</si>
  <si>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</si>
  <si>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</si>
  <si>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</si>
  <si>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</si>
  <si>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</si>
  <si>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</si>
  <si>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</si>
  <si>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</si>
  <si>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</si>
  <si>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</si>
  <si>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</si>
  <si>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</si>
  <si>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</si>
  <si>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</si>
  <si>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</si>
  <si>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</si>
  <si>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</si>
  <si>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</si>
  <si>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</si>
  <si>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</si>
  <si>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</si>
  <si>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</si>
  <si>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</si>
  <si>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</si>
  <si>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</si>
  <si>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</si>
  <si>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</si>
  <si>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</si>
  <si>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</si>
  <si>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</si>
  <si>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</si>
  <si>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</si>
  <si>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</si>
  <si>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</si>
  <si>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</si>
  <si>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</si>
  <si>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</si>
  <si>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</si>
  <si>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</si>
  <si>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</si>
  <si>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</si>
  <si>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</si>
  <si>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</si>
  <si>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</si>
  <si>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</si>
  <si>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</si>
  <si>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</si>
  <si>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</si>
  <si>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</si>
  <si>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</si>
  <si>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</si>
  <si>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</si>
  <si>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</si>
  <si>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</si>
  <si>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</si>
  <si>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</si>
  <si>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</si>
  <si>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</si>
  <si>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</si>
  <si>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</si>
  <si>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</si>
  <si>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</si>
  <si>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</si>
  <si>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</si>
  <si>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</si>
  <si>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</si>
  <si>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</si>
  <si>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</si>
  <si>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</si>
  <si>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</si>
  <si>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</si>
  <si>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</si>
  <si>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</si>
  <si>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</si>
  <si>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</si>
  <si>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</si>
  <si>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</si>
  <si>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</si>
  <si>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</si>
  <si>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</si>
  <si>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</si>
  <si>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</si>
  <si>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</si>
  <si>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</si>
  <si>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</si>
  <si>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</si>
  <si>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</si>
  <si>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</si>
  <si>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</si>
  <si>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</si>
  <si>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</si>
  <si>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</si>
  <si>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</si>
  <si>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</si>
  <si>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</si>
  <si>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</si>
  <si>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</si>
  <si>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</si>
  <si>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</si>
  <si>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</si>
  <si>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</si>
  <si>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</si>
  <si>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</si>
  <si>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</si>
  <si>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</si>
  <si>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</si>
  <si>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</si>
  <si>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</si>
  <si>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</si>
  <si>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</si>
  <si>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</si>
  <si>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</si>
  <si>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</si>
  <si>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</si>
  <si>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</si>
  <si>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</si>
  <si>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</si>
  <si>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</si>
  <si>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</si>
  <si>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</si>
  <si>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</si>
  <si>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</si>
  <si>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</si>
  <si>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</si>
  <si>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</si>
  <si>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</si>
  <si>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</si>
  <si>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</si>
  <si>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</si>
  <si>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</si>
  <si>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</si>
  <si>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</si>
  <si>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</si>
  <si>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</si>
  <si>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</si>
  <si>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</si>
  <si>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</si>
  <si>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</si>
  <si>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</si>
  <si>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</si>
  <si>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</si>
  <si>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</si>
  <si>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</si>
  <si>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</si>
  <si>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</si>
  <si>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</si>
  <si>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</si>
  <si>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</si>
  <si>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</si>
  <si>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</si>
  <si>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</si>
  <si>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</si>
  <si>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</si>
  <si>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</si>
  <si>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</si>
  <si>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</si>
  <si>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</si>
  <si>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</si>
  <si>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</si>
  <si>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</si>
  <si>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</si>
  <si>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</si>
  <si>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</si>
  <si>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</si>
  <si>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</si>
  <si>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</si>
  <si>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</si>
  <si>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</si>
  <si>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</si>
  <si>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</si>
  <si>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</si>
  <si>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</si>
  <si>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</si>
  <si>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</si>
  <si>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</si>
  <si>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</si>
  <si>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</si>
  <si>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</si>
  <si>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</si>
  <si>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</si>
  <si>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</si>
  <si>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</si>
  <si>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</si>
  <si>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</si>
  <si>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</si>
  <si>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</si>
  <si>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</si>
  <si>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</si>
  <si>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</si>
  <si>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</si>
  <si>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</si>
  <si>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</si>
  <si>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</si>
  <si>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</si>
  <si>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</si>
  <si>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</si>
  <si>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</si>
  <si>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</si>
  <si>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</si>
  <si>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</si>
  <si>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</si>
  <si>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</si>
  <si>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</si>
  <si>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</si>
  <si>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</si>
  <si>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</si>
  <si>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</si>
  <si>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</si>
  <si>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</si>
  <si>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</si>
  <si>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</si>
  <si>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</si>
  <si>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</si>
  <si>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</si>
  <si>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</si>
  <si>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</si>
  <si>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</si>
  <si>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</si>
  <si>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</si>
  <si>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</si>
  <si>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</si>
  <si>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</si>
  <si>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</si>
  <si>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</si>
  <si>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</si>
  <si>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</si>
  <si>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</si>
  <si>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</si>
  <si>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</si>
  <si>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</si>
  <si>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</si>
  <si>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</si>
  <si>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</si>
  <si>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</si>
  <si>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</si>
  <si>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</si>
  <si>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</si>
  <si>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</si>
  <si>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</si>
  <si>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</si>
  <si>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</si>
  <si>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</si>
  <si>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</si>
  <si>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</si>
  <si>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</si>
  <si>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</si>
  <si>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</si>
  <si>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</si>
  <si>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</si>
  <si>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</si>
  <si>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</si>
  <si>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</si>
  <si>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</si>
  <si>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</si>
  <si>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</si>
  <si>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</si>
  <si>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</si>
  <si>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</si>
  <si>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</si>
  <si>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</si>
  <si>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</si>
  <si>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</si>
  <si>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</si>
  <si>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</si>
  <si>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</si>
  <si>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</si>
  <si>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</si>
  <si>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</si>
  <si>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</si>
  <si>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</si>
  <si>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</si>
  <si>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</si>
  <si>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</si>
  <si>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</si>
  <si>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</si>
  <si>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</si>
  <si>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</si>
  <si>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</si>
  <si>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</si>
  <si>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</si>
  <si>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</si>
  <si>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</si>
  <si>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</si>
  <si>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</si>
  <si>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</si>
  <si>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</si>
  <si>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</si>
  <si>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</si>
  <si>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</si>
  <si>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</si>
  <si>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</si>
  <si>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</si>
  <si>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</si>
  <si>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</si>
  <si>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</si>
  <si>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</si>
  <si>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</si>
  <si>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</si>
  <si>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</si>
  <si>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</si>
  <si>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</si>
  <si>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</si>
  <si>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</si>
  <si>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</si>
  <si>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</si>
  <si>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</si>
  <si>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</si>
  <si>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</si>
  <si>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</si>
  <si>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</si>
  <si>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</si>
  <si>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</si>
  <si>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</si>
  <si>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</si>
  <si>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</si>
  <si>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</si>
  <si>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</si>
  <si>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</si>
  <si>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</si>
  <si>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</si>
  <si>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</si>
  <si>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</si>
  <si>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</si>
  <si>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</si>
  <si>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</si>
  <si>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</si>
  <si>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</si>
  <si>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</si>
  <si>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</si>
  <si>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</si>
  <si>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</si>
  <si>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</si>
  <si>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</si>
  <si>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</si>
  <si>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</si>
  <si>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</si>
  <si>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</si>
  <si>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</si>
  <si>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</si>
  <si>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</si>
  <si>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</si>
  <si>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</si>
  <si>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</si>
  <si>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</si>
  <si>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</si>
  <si>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</si>
  <si>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</si>
  <si>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</si>
  <si>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</si>
  <si>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</si>
  <si>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</si>
  <si>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</si>
  <si>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</si>
  <si>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</si>
  <si>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</si>
  <si>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</si>
  <si>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</si>
  <si>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</si>
  <si>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</si>
  <si>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</si>
  <si>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</si>
  <si>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</si>
  <si>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</si>
  <si>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</si>
  <si>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</si>
  <si>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</si>
  <si>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</si>
  <si>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</si>
  <si>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</si>
  <si>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</si>
  <si>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</si>
  <si>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</si>
  <si>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</si>
  <si>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</si>
  <si>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</si>
  <si>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</si>
  <si>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</si>
  <si>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</si>
  <si>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</si>
  <si>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</si>
  <si>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</si>
  <si>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</si>
  <si>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</si>
  <si>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</si>
  <si>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</si>
  <si>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</si>
  <si>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</si>
  <si>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</si>
  <si>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</si>
  <si>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</si>
  <si>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</si>
  <si>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</si>
  <si>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</si>
  <si>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</si>
  <si>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</si>
  <si>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</si>
  <si>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</si>
  <si>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</si>
  <si>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</si>
  <si>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</si>
  <si>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</si>
  <si>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</si>
  <si>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</si>
  <si>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</si>
  <si>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</si>
  <si>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</si>
  <si>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</si>
  <si>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</si>
  <si>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</si>
  <si>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</si>
  <si>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</si>
  <si>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</si>
  <si>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</si>
  <si>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</si>
  <si>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</si>
  <si>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</si>
  <si>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</si>
  <si>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</si>
  <si>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</si>
  <si>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</si>
  <si>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</si>
  <si>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</si>
  <si>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</si>
  <si>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</si>
  <si>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</si>
  <si>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</si>
  <si>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</si>
  <si>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</si>
  <si>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</si>
  <si>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</si>
  <si>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</si>
  <si>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</si>
  <si>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</si>
  <si>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</si>
  <si>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</si>
  <si>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</si>
  <si>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</si>
  <si>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</si>
  <si>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</si>
  <si>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</si>
  <si>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</si>
  <si>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</si>
  <si>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</si>
  <si>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</si>
  <si>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</si>
  <si>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</si>
  <si>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</si>
  <si>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</si>
  <si>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</si>
  <si>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</si>
  <si>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</si>
  <si>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</si>
  <si>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</si>
  <si>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</si>
  <si>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</si>
  <si>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</si>
  <si>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</si>
  <si>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</si>
  <si>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</si>
  <si>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</si>
  <si>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</si>
  <si>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</si>
  <si>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</si>
  <si>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</si>
  <si>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</si>
  <si>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</si>
  <si>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</si>
  <si>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</si>
  <si>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</si>
  <si>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</si>
  <si>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</si>
  <si>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</si>
  <si>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</si>
  <si>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</si>
  <si>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</si>
  <si>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</si>
  <si>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</si>
  <si>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</si>
  <si>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</si>
  <si>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</si>
  <si>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</si>
  <si>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</si>
  <si>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</si>
  <si>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</si>
  <si>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</si>
  <si>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</si>
  <si>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</si>
  <si>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</si>
  <si>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</si>
  <si>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</si>
  <si>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</si>
  <si>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</si>
  <si>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</si>
  <si>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</si>
  <si>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</si>
  <si>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</si>
  <si>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</si>
  <si>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</si>
  <si>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</si>
  <si>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</si>
  <si>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</si>
  <si>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</si>
  <si>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</si>
  <si>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</si>
  <si>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</si>
  <si>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</si>
  <si>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</si>
  <si>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</si>
  <si>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</si>
  <si>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</si>
  <si>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</si>
  <si>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</si>
  <si>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</si>
  <si>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</si>
  <si>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</si>
  <si>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</si>
  <si>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</si>
  <si>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</si>
  <si>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</si>
  <si>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</si>
  <si>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</si>
  <si>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</si>
  <si>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</si>
  <si>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</si>
  <si>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</si>
  <si>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</si>
  <si>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</si>
  <si>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</si>
  <si>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</si>
  <si>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</si>
  <si>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</si>
  <si>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</si>
  <si>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</si>
  <si>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</si>
  <si>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</si>
  <si>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</si>
  <si>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</si>
  <si>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</si>
  <si>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</si>
  <si>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</si>
  <si>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</si>
  <si>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</si>
  <si>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</si>
  <si>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</si>
  <si>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</si>
  <si>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</si>
  <si>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</si>
  <si>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</si>
  <si>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</si>
  <si>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</si>
  <si>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</si>
  <si>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</si>
  <si>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</si>
  <si>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</si>
  <si>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</si>
  <si>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</si>
  <si>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</si>
  <si>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</si>
  <si>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</si>
  <si>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</si>
  <si>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</si>
  <si>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</si>
  <si>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</si>
  <si>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</si>
  <si>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</si>
  <si>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</si>
  <si>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</si>
  <si>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</si>
  <si>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</si>
  <si>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</si>
  <si>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</si>
  <si>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</si>
  <si>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</si>
  <si>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</si>
  <si>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</si>
  <si>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</si>
  <si>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</si>
  <si>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</si>
  <si>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</si>
  <si>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</si>
  <si>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</si>
  <si>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</si>
  <si>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</si>
  <si>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</si>
  <si>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</si>
  <si>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</si>
  <si>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</si>
  <si>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</si>
  <si>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</si>
  <si>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</si>
  <si>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</si>
  <si>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</si>
  <si>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</si>
  <si>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</si>
  <si>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</si>
  <si>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</si>
  <si>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</si>
  <si>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</si>
  <si>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</si>
  <si>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</si>
  <si>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</si>
  <si>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</si>
  <si>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</si>
  <si>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</si>
  <si>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</si>
  <si>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</si>
  <si>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</si>
  <si>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</si>
  <si>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</si>
  <si>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</si>
  <si>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</si>
  <si>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</si>
  <si>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</si>
  <si>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</si>
  <si>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</si>
  <si>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</si>
  <si>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</si>
  <si>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</si>
  <si>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</si>
  <si>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</si>
  <si>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</si>
  <si>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</si>
  <si>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</si>
  <si>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</si>
  <si>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</si>
  <si>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</si>
  <si>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</si>
  <si>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</si>
  <si>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</si>
  <si>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</si>
  <si>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</si>
  <si>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</si>
  <si>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</si>
  <si>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</si>
  <si>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</si>
  <si>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</si>
  <si>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</si>
  <si>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</si>
  <si>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</si>
  <si>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</si>
  <si>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</si>
  <si>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</si>
  <si>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</si>
  <si>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</si>
  <si>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</si>
  <si>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</si>
  <si>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</si>
  <si>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</si>
  <si>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</si>
  <si>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</si>
  <si>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</si>
  <si>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</si>
  <si>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</si>
  <si>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</si>
  <si>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</si>
  <si>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</si>
  <si>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</si>
  <si>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</si>
  <si>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</si>
  <si>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</si>
  <si>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</si>
  <si>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</si>
  <si>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</si>
  <si>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</si>
  <si>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</si>
  <si>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</si>
  <si>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</si>
  <si>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</si>
  <si>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</si>
  <si>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</si>
  <si>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</si>
  <si>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</si>
  <si>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</si>
  <si>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</si>
  <si>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</si>
  <si>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</si>
  <si>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</si>
  <si>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</si>
  <si>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</si>
  <si>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</si>
  <si>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</si>
  <si>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</si>
  <si>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</si>
  <si>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</si>
  <si>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</si>
  <si>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</si>
  <si>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</si>
  <si>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</si>
  <si>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</si>
  <si>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</si>
  <si>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</si>
  <si>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</si>
  <si>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</si>
  <si>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</si>
  <si>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</si>
  <si>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</si>
  <si>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</si>
  <si>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</si>
  <si>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</si>
  <si>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</si>
  <si>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</si>
  <si>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</si>
  <si>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</si>
  <si>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</si>
  <si>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</si>
  <si>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</si>
  <si>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</si>
  <si>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</si>
  <si>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</si>
  <si>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</si>
  <si>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</si>
  <si>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</si>
  <si>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</si>
  <si>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</si>
  <si>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</si>
  <si>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</si>
  <si>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</si>
  <si>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</si>
  <si>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</si>
  <si>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</si>
  <si>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</si>
  <si>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</si>
  <si>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</si>
  <si>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</si>
  <si>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</si>
  <si>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</si>
  <si>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</si>
  <si>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</si>
  <si>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</si>
  <si>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</si>
  <si>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</si>
  <si>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</si>
  <si>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</si>
  <si>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</si>
  <si>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</si>
  <si>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</si>
  <si>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</si>
  <si>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</si>
  <si>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</si>
  <si>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</si>
  <si>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</si>
  <si>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</si>
  <si>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</si>
  <si>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</si>
  <si>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</si>
  <si>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</si>
  <si>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</si>
  <si>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</si>
  <si>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</si>
  <si>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</si>
  <si>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</si>
  <si>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</si>
  <si>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</si>
  <si>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</si>
  <si>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</si>
  <si>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</si>
  <si>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</si>
  <si>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</si>
  <si>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</si>
  <si>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</si>
  <si>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</si>
  <si>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</si>
  <si>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</si>
  <si>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</si>
  <si>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</si>
  <si>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</si>
  <si>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</si>
  <si>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</si>
  <si>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</si>
  <si>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</si>
  <si>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</si>
  <si>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</si>
  <si>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</si>
  <si>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</si>
  <si>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</si>
  <si>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</si>
  <si>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</si>
  <si>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</si>
  <si>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</si>
  <si>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</si>
  <si>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</si>
  <si>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</si>
  <si>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</si>
  <si>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</si>
  <si>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</si>
  <si>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</si>
  <si>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</si>
  <si>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</si>
  <si>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</si>
  <si>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</si>
  <si>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</si>
  <si>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</si>
  <si>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</si>
  <si>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</si>
  <si>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</si>
  <si>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</si>
  <si>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</si>
  <si>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</si>
  <si>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</si>
  <si>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</si>
  <si>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</si>
  <si>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</si>
  <si>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</si>
  <si>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</si>
  <si>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</si>
  <si>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</si>
  <si>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</si>
  <si>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</si>
  <si>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</si>
  <si>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</si>
  <si>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</si>
  <si>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</si>
  <si>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</si>
  <si>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</si>
  <si>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</si>
  <si>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</si>
  <si>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</si>
  <si>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</si>
  <si>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</si>
  <si>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</si>
  <si>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</si>
  <si>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</si>
  <si>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</si>
  <si>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</si>
  <si>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</si>
  <si>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</si>
  <si>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</si>
  <si>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</si>
  <si>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</si>
  <si>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</si>
  <si>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</si>
  <si>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</si>
  <si>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</si>
  <si>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</si>
  <si>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</si>
  <si>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</si>
  <si>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</si>
  <si>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</si>
  <si>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</si>
  <si>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</si>
  <si>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</si>
  <si>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</si>
  <si>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</si>
  <si>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</si>
  <si>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</si>
  <si>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</si>
  <si>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</si>
  <si>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</si>
  <si>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</si>
  <si>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</si>
  <si>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</si>
  <si>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</si>
  <si>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</si>
  <si>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</si>
  <si>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</si>
  <si>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</si>
  <si>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</si>
  <si>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</si>
  <si>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</si>
  <si>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</si>
  <si>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</si>
  <si>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</si>
  <si>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</si>
  <si>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</si>
  <si>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</si>
  <si>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</si>
  <si>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</si>
  <si>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</si>
  <si>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</si>
  <si>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</si>
  <si>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</si>
  <si>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</si>
  <si>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</si>
  <si>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</si>
  <si>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</si>
  <si>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</si>
  <si>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</si>
  <si>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</si>
  <si>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</si>
  <si>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</si>
  <si>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</si>
  <si>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</si>
  <si>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</si>
  <si>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</si>
  <si>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</si>
  <si>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</si>
  <si>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</si>
  <si>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</si>
  <si>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</si>
  <si>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</si>
  <si>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</si>
  <si>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</si>
  <si>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</si>
  <si>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</si>
  <si>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</si>
  <si>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</si>
  <si>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</si>
  <si>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</si>
  <si>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</si>
  <si>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</si>
  <si>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</si>
  <si>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</si>
  <si>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</si>
  <si>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</si>
  <si>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</si>
  <si>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</si>
  <si>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</si>
  <si>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</si>
  <si>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</si>
  <si>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</si>
  <si>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</si>
  <si>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</si>
  <si>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</si>
  <si>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</si>
  <si>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</si>
  <si>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</si>
  <si>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</si>
  <si>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</si>
  <si>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</si>
  <si>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</si>
  <si>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</si>
  <si>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</si>
  <si>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</si>
  <si>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</si>
  <si>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</si>
  <si>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</si>
  <si>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</si>
  <si>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</si>
  <si>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</si>
  <si>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</si>
  <si>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</si>
  <si>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</si>
  <si>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</si>
  <si>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</si>
  <si>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</si>
  <si>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</si>
  <si>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</si>
  <si>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</si>
  <si>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</si>
  <si>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</si>
  <si>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</si>
  <si>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</si>
  <si>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</si>
  <si>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</si>
  <si>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</si>
  <si>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</si>
  <si>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</si>
  <si>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</si>
  <si>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</si>
  <si>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</si>
  <si>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</si>
  <si>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</si>
  <si>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</si>
  <si>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</si>
  <si>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</si>
  <si>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</si>
  <si>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</si>
  <si>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</si>
  <si>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</si>
  <si>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</si>
  <si>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</si>
  <si>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</si>
  <si>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</si>
  <si>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</si>
  <si>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</si>
  <si>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</si>
  <si>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</si>
  <si>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</si>
  <si>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</si>
  <si>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</si>
  <si>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</si>
  <si>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</si>
  <si>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</si>
  <si>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</si>
  <si>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</si>
  <si>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</si>
  <si>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</si>
  <si>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</si>
  <si>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</si>
  <si>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</si>
  <si>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</si>
  <si>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</si>
  <si>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</si>
  <si>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</si>
  <si>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</si>
  <si>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</si>
  <si>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</si>
  <si>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</si>
  <si>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</si>
  <si>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</si>
  <si>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</si>
  <si>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</si>
  <si>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</si>
  <si>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</si>
  <si>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</si>
  <si>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</si>
  <si>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</si>
  <si>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</si>
  <si>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</si>
  <si>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</si>
  <si>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</si>
  <si>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</si>
  <si>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</si>
  <si>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</si>
  <si>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</si>
  <si>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</si>
  <si>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</si>
  <si>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</si>
  <si>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</si>
  <si>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</si>
  <si>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</si>
  <si>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</si>
  <si>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</si>
  <si>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</si>
  <si>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</si>
  <si>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</si>
  <si>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</si>
  <si>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</si>
  <si>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</si>
  <si>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</si>
  <si>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</si>
  <si>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</si>
  <si>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</si>
  <si>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</si>
  <si>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</si>
  <si>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</si>
  <si>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</si>
  <si>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</si>
  <si>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</si>
  <si>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</si>
  <si>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</si>
  <si>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</si>
  <si>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</si>
  <si>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</si>
  <si>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</si>
  <si>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</si>
  <si>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</si>
  <si>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</si>
  <si>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</si>
  <si>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</si>
  <si>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</si>
  <si>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</si>
  <si>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</si>
  <si>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</si>
  <si>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</si>
  <si>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</si>
  <si>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</si>
  <si>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</si>
  <si>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</si>
  <si>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</si>
  <si>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</si>
  <si>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</si>
  <si>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</si>
  <si>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</si>
  <si>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</si>
  <si>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</si>
  <si>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</si>
  <si>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</si>
  <si>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</si>
  <si>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</si>
  <si>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</si>
  <si>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</si>
  <si>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</si>
  <si>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</si>
  <si>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</si>
  <si>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</si>
  <si>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</si>
  <si>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</si>
  <si>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</si>
  <si>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</si>
  <si>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</si>
  <si>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</si>
  <si>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</si>
  <si>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</si>
  <si>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</si>
  <si>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</si>
  <si>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</si>
  <si>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</si>
  <si>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</si>
  <si>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</si>
  <si>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</si>
  <si>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</si>
  <si>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</si>
  <si>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</si>
  <si>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</si>
  <si>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</si>
  <si>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</si>
  <si>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</si>
  <si>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</si>
  <si>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</si>
  <si>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</si>
  <si>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</si>
  <si>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</si>
  <si>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</si>
  <si>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</si>
  <si>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</si>
  <si>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</si>
  <si>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</si>
  <si>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</si>
  <si>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</si>
  <si>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</si>
  <si>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</si>
  <si>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</si>
  <si>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</si>
  <si>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</si>
  <si>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</si>
  <si>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</si>
  <si>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</si>
  <si>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</si>
  <si>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</si>
  <si>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</si>
  <si>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</si>
  <si>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</si>
  <si>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</si>
  <si>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</si>
  <si>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</si>
  <si>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</si>
  <si>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</si>
  <si>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</si>
  <si>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</si>
  <si>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</si>
  <si>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</si>
  <si>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</si>
  <si>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</si>
  <si>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</si>
  <si>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</si>
  <si>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</si>
  <si>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</si>
  <si>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</si>
  <si>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</si>
  <si>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</si>
  <si>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</si>
  <si>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</si>
  <si>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</si>
  <si>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</si>
  <si>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</si>
  <si>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</si>
  <si>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</si>
  <si>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</si>
  <si>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</si>
  <si>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</si>
  <si>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</si>
  <si>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</si>
  <si>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</si>
  <si>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</si>
  <si>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</si>
  <si>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</si>
  <si>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</si>
  <si>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</si>
  <si>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</si>
  <si>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</si>
  <si>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</si>
  <si>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</si>
  <si>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</si>
  <si>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</si>
  <si>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</si>
  <si>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</si>
  <si>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</si>
  <si>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</si>
  <si>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</si>
  <si>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</si>
  <si>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</si>
  <si>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</si>
  <si>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</si>
  <si>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</si>
  <si>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</si>
  <si>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</si>
  <si>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</si>
  <si>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</si>
  <si>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</si>
  <si>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</si>
  <si>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</si>
  <si>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</si>
  <si>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</si>
  <si>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</si>
  <si>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</si>
  <si>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</si>
  <si>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</si>
  <si>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</si>
  <si>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</si>
  <si>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</si>
  <si>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</si>
  <si>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</si>
  <si>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</si>
  <si>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</si>
  <si>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</si>
  <si>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</si>
  <si>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</si>
  <si>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</si>
  <si>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</si>
  <si>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</si>
  <si>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</si>
  <si>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</si>
  <si>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</si>
  <si>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</si>
  <si>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</si>
  <si>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</si>
  <si>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</si>
  <si>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</si>
  <si>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</si>
  <si>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</si>
  <si>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</si>
  <si>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</si>
  <si>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</si>
  <si>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</si>
  <si>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</si>
  <si>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</si>
  <si>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</si>
  <si>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</si>
  <si>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</si>
  <si>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</si>
  <si>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</si>
  <si>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</si>
  <si>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</si>
  <si>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</si>
  <si>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</si>
  <si>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</si>
  <si>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</si>
  <si>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</si>
  <si>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</si>
  <si>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</si>
  <si>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</si>
  <si>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</si>
  <si>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</si>
  <si>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</si>
  <si>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</si>
  <si>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</si>
  <si>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</si>
  <si>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</si>
  <si>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</si>
  <si>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</si>
  <si>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</si>
  <si>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</si>
  <si>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</si>
  <si>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</si>
  <si>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</si>
  <si>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</si>
  <si>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</si>
  <si>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</si>
  <si>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</si>
  <si>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</si>
  <si>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</si>
  <si>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</si>
  <si>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</si>
  <si>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</si>
  <si>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</si>
  <si>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</si>
  <si>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</si>
  <si>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</si>
  <si>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</si>
  <si>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</si>
  <si>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</si>
  <si>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</si>
  <si>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</si>
  <si>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</si>
  <si>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</si>
  <si>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</si>
  <si>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</si>
  <si>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</si>
  <si>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</si>
  <si>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</si>
  <si>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</si>
  <si>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</si>
  <si>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</si>
  <si>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</si>
  <si>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</si>
  <si>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</si>
  <si>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</si>
  <si>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</si>
  <si>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</si>
  <si>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</si>
  <si>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</si>
  <si>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</si>
  <si>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</si>
  <si>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</si>
  <si>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</si>
  <si>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</si>
  <si>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</si>
  <si>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</si>
  <si>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</si>
  <si>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</si>
  <si>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</si>
  <si>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</si>
  <si>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</si>
  <si>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</si>
  <si>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</si>
  <si>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</si>
  <si>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</si>
  <si>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</si>
  <si>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</si>
  <si>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</si>
  <si>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</si>
  <si>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</si>
  <si>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</si>
  <si>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</si>
  <si>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</si>
  <si>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</si>
  <si>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</si>
  <si>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</si>
  <si>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</si>
  <si>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</si>
  <si>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</si>
  <si>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</si>
  <si>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</si>
  <si>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</si>
  <si>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</si>
  <si>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</si>
  <si>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</si>
  <si>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</si>
  <si>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</si>
  <si>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</si>
  <si>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</si>
  <si>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</si>
  <si>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</si>
  <si>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</si>
  <si>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</si>
  <si>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</si>
  <si>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</si>
  <si>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</si>
  <si>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</si>
  <si>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</si>
  <si>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</si>
  <si>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</si>
  <si>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</si>
  <si>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</si>
  <si>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</si>
  <si>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</si>
  <si>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</si>
  <si>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</si>
  <si>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</si>
  <si>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</si>
  <si>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</si>
  <si>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</si>
  <si>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</si>
  <si>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</si>
  <si>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</si>
  <si>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</si>
  <si>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</si>
  <si>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</si>
  <si>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</si>
  <si>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</si>
  <si>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</si>
  <si>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</si>
  <si>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</si>
  <si>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</si>
  <si>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</si>
  <si>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</si>
  <si>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</si>
  <si>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</si>
  <si>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</si>
  <si>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</si>
  <si>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</si>
  <si>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</si>
  <si>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</si>
  <si>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</si>
  <si>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</si>
  <si>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</si>
  <si>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</si>
  <si>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</si>
  <si>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</si>
  <si>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</si>
  <si>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</si>
  <si>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</si>
  <si>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</si>
  <si>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</si>
  <si>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</si>
  <si>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</si>
  <si>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</si>
  <si>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</si>
  <si>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</si>
  <si>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</si>
  <si>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</si>
  <si>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</si>
  <si>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</si>
  <si>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</si>
  <si>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</si>
  <si>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</si>
  <si>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</si>
  <si>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</si>
  <si>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</si>
  <si>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</si>
  <si>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</si>
  <si>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</si>
  <si>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</si>
  <si>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</si>
  <si>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</si>
  <si>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</si>
  <si>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</si>
  <si>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</si>
  <si>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</si>
  <si>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</si>
  <si>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</si>
  <si>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</si>
  <si>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</si>
  <si>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</si>
  <si>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</si>
  <si>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</si>
  <si>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</si>
  <si>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</si>
  <si>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</si>
  <si>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</si>
  <si>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</si>
  <si>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</si>
  <si>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</si>
  <si>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</si>
  <si>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</si>
  <si>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</si>
  <si>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</si>
  <si>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</si>
  <si>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</si>
  <si>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</si>
  <si>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</si>
  <si>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</si>
  <si>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</si>
  <si>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</si>
  <si>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</si>
  <si>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</si>
  <si>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</si>
  <si>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</si>
  <si>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</si>
  <si>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</si>
  <si>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</si>
  <si>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</si>
  <si>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</si>
  <si>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</si>
  <si>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</si>
  <si>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</si>
  <si>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</si>
  <si>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</si>
  <si>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</si>
  <si>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</si>
  <si>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</si>
  <si>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</si>
  <si>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</si>
  <si>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</si>
  <si>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</si>
  <si>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</si>
  <si>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</si>
  <si>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</si>
  <si>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</si>
  <si>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</si>
  <si>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</si>
  <si>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</si>
  <si>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</si>
  <si>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</si>
  <si>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</si>
  <si>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</si>
  <si>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</si>
  <si>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</si>
  <si>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</si>
  <si>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</si>
  <si>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</si>
  <si>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</si>
  <si>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</si>
  <si>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</si>
  <si>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</si>
  <si>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</si>
  <si>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</si>
  <si>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</si>
  <si>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</si>
  <si>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</si>
  <si>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</si>
  <si>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</si>
  <si>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</si>
  <si>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</si>
  <si>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</si>
  <si>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</si>
  <si>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</si>
  <si>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</si>
  <si>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</si>
  <si>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</si>
  <si>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</si>
  <si>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</si>
  <si>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</si>
  <si>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</si>
  <si>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</si>
  <si>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</si>
  <si>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</si>
  <si>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</si>
  <si>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</si>
  <si>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</si>
  <si>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</si>
  <si>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</si>
  <si>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</si>
  <si>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</si>
  <si>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</si>
  <si>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</si>
  <si>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</si>
  <si>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</si>
  <si>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</si>
  <si>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</si>
  <si>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</si>
  <si>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</si>
  <si>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</si>
  <si>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</si>
  <si>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</si>
  <si>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</si>
  <si>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</si>
  <si>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</si>
  <si>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</si>
  <si>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</si>
  <si>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</si>
  <si>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</si>
  <si>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</si>
  <si>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</si>
  <si>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</si>
  <si>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</si>
  <si>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</si>
  <si>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</si>
  <si>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</si>
  <si>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</si>
  <si>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</si>
  <si>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</si>
  <si>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</si>
  <si>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</si>
  <si>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</si>
  <si>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</si>
  <si>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</si>
  <si>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</si>
  <si>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</si>
  <si>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</si>
  <si>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</si>
  <si>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</si>
  <si>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</si>
  <si>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</si>
  <si>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</si>
  <si>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</si>
  <si>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</si>
  <si>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</si>
  <si>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</si>
  <si>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</si>
  <si>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</si>
  <si>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</si>
  <si>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</si>
  <si>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</si>
  <si>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</si>
  <si>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</si>
  <si>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</si>
  <si>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</si>
  <si>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</si>
  <si>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</si>
  <si>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</si>
  <si>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</si>
  <si>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</si>
  <si>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</si>
  <si>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</si>
  <si>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</si>
  <si>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</si>
  <si>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</si>
  <si>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</si>
  <si>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</si>
  <si>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</si>
  <si>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</si>
  <si>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</si>
  <si>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</si>
  <si>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</si>
  <si>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</si>
  <si>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</si>
  <si>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</si>
  <si>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</si>
  <si>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</si>
  <si>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</si>
  <si>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</si>
  <si>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</si>
  <si>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</si>
  <si>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</si>
  <si>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</si>
  <si>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</si>
  <si>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</si>
  <si>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</si>
  <si>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</si>
  <si>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</si>
  <si>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</si>
  <si>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</si>
  <si>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</si>
  <si>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</si>
  <si>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</si>
  <si>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</si>
  <si>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</si>
  <si>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</si>
  <si>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</si>
  <si>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</si>
  <si>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</si>
  <si>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</si>
  <si>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</si>
  <si>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</si>
  <si>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</si>
  <si>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</si>
  <si>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</si>
  <si>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</si>
  <si>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</si>
  <si>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</si>
  <si>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</si>
  <si>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</si>
  <si>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</si>
  <si>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</si>
  <si>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</si>
  <si>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</si>
  <si>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</si>
  <si>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</si>
  <si>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</si>
  <si>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</si>
  <si>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</si>
  <si>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</si>
  <si>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</si>
  <si>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</si>
  <si>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</si>
  <si>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</si>
  <si>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</si>
  <si>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</si>
  <si>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</si>
  <si>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</si>
  <si>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</si>
  <si>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</si>
  <si>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</si>
  <si>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</si>
  <si>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</si>
  <si>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</si>
  <si>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</si>
  <si>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</si>
  <si>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</si>
  <si>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</si>
  <si>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</si>
  <si>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</si>
  <si>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</si>
  <si>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</si>
  <si>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</si>
  <si>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</si>
  <si>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</si>
  <si>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</si>
  <si>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</si>
  <si>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</si>
  <si>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</si>
  <si>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</si>
  <si>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</si>
  <si>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</si>
  <si>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</si>
  <si>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</si>
  <si>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</si>
  <si>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</si>
  <si>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</si>
  <si>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</si>
  <si>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</si>
  <si>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</si>
  <si>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</si>
  <si>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</si>
  <si>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</si>
  <si>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</si>
  <si>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</si>
  <si>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</si>
  <si>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</si>
  <si>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</si>
  <si>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</si>
  <si>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</si>
  <si>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</si>
  <si>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</si>
  <si>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</si>
  <si>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</si>
  <si>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</si>
  <si>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</si>
  <si>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</si>
  <si>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</si>
  <si>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</si>
  <si>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</si>
  <si>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</si>
  <si>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</si>
  <si>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</si>
  <si>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</si>
  <si>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</si>
  <si>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</si>
  <si>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</si>
  <si>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</si>
  <si>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</si>
  <si>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</si>
  <si>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</si>
  <si>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</si>
  <si>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</si>
  <si>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</si>
  <si>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</si>
  <si>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</si>
  <si>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</si>
  <si>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</si>
  <si>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</si>
  <si>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</si>
  <si>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</si>
  <si>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</si>
  <si>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</si>
  <si>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</si>
  <si>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</si>
  <si>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</si>
  <si>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</si>
  <si>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</si>
  <si>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</si>
  <si>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</si>
  <si>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</si>
  <si>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</si>
  <si>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</si>
  <si>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</si>
  <si>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</si>
  <si>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</si>
  <si>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</si>
  <si>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</si>
  <si>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</si>
  <si>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</si>
  <si>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</si>
  <si>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</si>
  <si>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</si>
  <si>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</si>
  <si>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</si>
  <si>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</si>
  <si>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</si>
  <si>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</si>
  <si>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</si>
  <si>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</si>
  <si>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</si>
  <si>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</si>
  <si>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</si>
  <si>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</si>
  <si>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</si>
  <si>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</si>
  <si>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</si>
  <si>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</si>
  <si>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</si>
  <si>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</si>
  <si>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</si>
  <si>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</si>
  <si>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</si>
  <si>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</si>
  <si>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</si>
  <si>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</si>
  <si>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</si>
  <si>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</si>
  <si>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</si>
  <si>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</si>
  <si>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</si>
  <si>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</si>
  <si>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</si>
  <si>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</si>
  <si>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</si>
  <si>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</si>
  <si>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</si>
  <si>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</si>
  <si>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</si>
  <si>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</si>
  <si>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</si>
  <si>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</si>
  <si>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</si>
  <si>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</si>
  <si>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</si>
  <si>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</si>
  <si>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</si>
  <si>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</si>
  <si>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</si>
  <si>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</si>
  <si>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</si>
  <si>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</si>
  <si>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</si>
  <si>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</si>
  <si>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</si>
  <si>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</si>
  <si>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</si>
  <si>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</si>
  <si>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</si>
  <si>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</si>
  <si>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</si>
  <si>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</si>
  <si>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</si>
  <si>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</si>
  <si>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</si>
  <si>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</si>
  <si>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</si>
  <si>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</si>
  <si>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</si>
  <si>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</si>
  <si>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</si>
  <si>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</si>
  <si>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</si>
  <si>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</si>
  <si>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</si>
  <si>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</si>
  <si>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</si>
  <si>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</si>
  <si>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</si>
  <si>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</si>
  <si>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</si>
  <si>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</si>
  <si>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</si>
  <si>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</si>
  <si>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</si>
  <si>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</si>
  <si>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</si>
  <si>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</si>
  <si>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</si>
  <si>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</si>
  <si>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</si>
  <si>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</si>
  <si>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</si>
  <si>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</si>
  <si>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</si>
  <si>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</si>
  <si>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</si>
  <si>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</si>
  <si>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</si>
  <si>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</si>
  <si>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</si>
  <si>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</si>
  <si>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</si>
  <si>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</si>
  <si>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</si>
  <si>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</si>
  <si>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</si>
  <si>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</si>
  <si>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</si>
  <si>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</si>
  <si>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</si>
  <si>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</si>
  <si>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</si>
  <si>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</si>
  <si>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</si>
  <si>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</si>
  <si>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</si>
  <si>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</si>
  <si>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</si>
  <si>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</si>
  <si>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</si>
  <si>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</si>
  <si>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</si>
  <si>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</si>
  <si>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</si>
  <si>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</si>
  <si>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</si>
  <si>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</si>
  <si>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</si>
  <si>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</si>
  <si>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</si>
  <si>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</si>
  <si>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</si>
  <si>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</si>
  <si>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</si>
  <si>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</si>
  <si>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</si>
  <si>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</si>
  <si>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</si>
  <si>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</si>
  <si>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</si>
  <si>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</si>
  <si>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</si>
  <si>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</si>
  <si>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</si>
  <si>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</si>
  <si>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</si>
  <si>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</si>
  <si>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</si>
  <si>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</si>
  <si>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</si>
  <si>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</si>
  <si>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</si>
  <si>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</si>
  <si>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</si>
  <si>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</si>
  <si>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</si>
  <si>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</si>
  <si>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</si>
  <si>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</si>
  <si>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</si>
  <si>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</si>
  <si>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</si>
  <si>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</si>
  <si>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</si>
  <si>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</si>
  <si>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</si>
  <si>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</si>
  <si>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</si>
  <si>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</si>
  <si>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</si>
  <si>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</si>
  <si>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</si>
  <si>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</si>
  <si>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</si>
  <si>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</si>
  <si>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</si>
  <si>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</si>
  <si>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</si>
  <si>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</si>
  <si>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</si>
  <si>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</si>
  <si>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</si>
  <si>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</si>
  <si>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</si>
  <si>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</si>
  <si>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</si>
  <si>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</si>
  <si>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</si>
  <si>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</si>
  <si>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</si>
  <si>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</si>
  <si>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</si>
  <si>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</si>
  <si>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</si>
  <si>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</si>
  <si>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</si>
  <si>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</si>
  <si>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</si>
  <si>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</si>
  <si>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</si>
  <si>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</si>
  <si>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</si>
  <si>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</si>
  <si>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</si>
  <si>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</si>
  <si>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</si>
  <si>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</si>
  <si>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</si>
  <si>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</si>
  <si>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</si>
  <si>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</si>
  <si>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</si>
  <si>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</si>
  <si>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</si>
  <si>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</si>
  <si>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</si>
  <si>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</si>
  <si>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</si>
  <si>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</si>
  <si>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</si>
  <si>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</si>
  <si>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</si>
  <si>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</si>
  <si>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</si>
  <si>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</si>
  <si>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</si>
  <si>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</si>
  <si>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</si>
  <si>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</si>
  <si>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</si>
  <si>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</si>
  <si>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</si>
  <si>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</si>
  <si>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</si>
  <si>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</si>
  <si>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</si>
  <si>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</si>
  <si>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</si>
  <si>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</si>
  <si>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</si>
  <si>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</si>
  <si>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</si>
  <si>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</si>
  <si>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</si>
  <si>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</si>
  <si>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</si>
  <si>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</si>
  <si>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</si>
  <si>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</si>
  <si>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</si>
  <si>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</si>
  <si>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</si>
  <si>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</si>
  <si>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</si>
  <si>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</si>
  <si>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</si>
  <si>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</si>
  <si>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</si>
  <si>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</si>
  <si>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</si>
  <si>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</si>
  <si>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</si>
  <si>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</si>
  <si>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</si>
  <si>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</si>
  <si>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</si>
  <si>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</si>
  <si>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</si>
  <si>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</si>
  <si>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</si>
  <si>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</si>
  <si>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</si>
  <si>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</si>
  <si>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</si>
  <si>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</si>
  <si>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</si>
  <si>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</si>
  <si>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</si>
  <si>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</si>
  <si>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</si>
  <si>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</si>
  <si>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</si>
  <si>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</si>
  <si>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</si>
  <si>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</si>
  <si>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</si>
  <si>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</si>
  <si>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</si>
  <si>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</si>
  <si>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</si>
  <si>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</si>
  <si>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</si>
  <si>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</si>
  <si>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</si>
  <si>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</si>
  <si>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</si>
  <si>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</si>
  <si>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</si>
  <si>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</si>
  <si>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</si>
  <si>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</si>
  <si>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</si>
  <si>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</si>
  <si>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</si>
  <si>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</si>
  <si>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</si>
  <si>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</si>
  <si>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</si>
  <si>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</si>
  <si>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</si>
  <si>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</si>
  <si>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</si>
  <si>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</si>
  <si>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</si>
  <si>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</si>
  <si>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</si>
  <si>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</si>
  <si>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</si>
  <si>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</si>
  <si>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</si>
  <si>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</si>
  <si>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</si>
  <si>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</si>
  <si>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</si>
  <si>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</si>
  <si>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</si>
  <si>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</si>
  <si>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</si>
  <si>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</si>
  <si>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</si>
  <si>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</si>
  <si>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</si>
  <si>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</si>
  <si>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</si>
  <si>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</si>
  <si>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</si>
  <si>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</si>
  <si>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</si>
  <si>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</si>
  <si>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</si>
  <si>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</si>
  <si>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</si>
  <si>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</si>
  <si>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</si>
  <si>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</si>
  <si>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</si>
  <si>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</si>
  <si>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</si>
  <si>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</si>
  <si>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</si>
  <si>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</si>
  <si>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</si>
  <si>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</si>
  <si>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</si>
  <si>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</si>
  <si>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</si>
  <si>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</si>
  <si>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</si>
  <si>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</si>
  <si>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</si>
  <si>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</si>
  <si>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</si>
  <si>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</si>
  <si>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</si>
  <si>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</si>
  <si>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</si>
  <si>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</si>
  <si>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</si>
  <si>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</si>
  <si>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</si>
  <si>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</si>
  <si>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</si>
  <si>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</si>
  <si>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</si>
  <si>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</si>
  <si>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</si>
  <si>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</si>
  <si>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</si>
  <si>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</si>
  <si>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</si>
  <si>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</si>
  <si>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</si>
  <si>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</si>
  <si>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</si>
  <si>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</si>
  <si>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</si>
  <si>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</si>
  <si>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</si>
  <si>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</si>
  <si>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</si>
  <si>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</si>
  <si>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</si>
  <si>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</si>
  <si>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</si>
  <si>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</si>
  <si>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</si>
  <si>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</si>
  <si>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</si>
  <si>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</si>
  <si>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</si>
  <si>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</si>
  <si>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</si>
  <si>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</si>
  <si>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</si>
  <si>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</si>
  <si>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</si>
  <si>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</si>
  <si>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</si>
  <si>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</si>
  <si>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</si>
  <si>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</si>
  <si>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</si>
  <si>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</si>
  <si>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</si>
  <si>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</si>
  <si>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</si>
  <si>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</si>
  <si>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</si>
  <si>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</si>
  <si>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</si>
  <si>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</si>
  <si>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</si>
  <si>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</si>
  <si>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</si>
  <si>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</si>
  <si>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</si>
  <si>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</si>
  <si>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</si>
  <si>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</si>
  <si>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</si>
  <si>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</si>
  <si>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</si>
  <si>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</si>
  <si>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</si>
  <si>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</si>
  <si>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</si>
  <si>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</si>
  <si>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</si>
  <si>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</si>
  <si>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</si>
  <si>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</si>
  <si>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</si>
  <si>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</si>
  <si>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</si>
  <si>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</si>
  <si>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</si>
  <si>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</si>
  <si>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</si>
  <si>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</si>
  <si>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</si>
  <si>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</si>
  <si>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</si>
  <si>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</si>
  <si>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</si>
  <si>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</si>
  <si>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</si>
  <si>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</si>
  <si>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</si>
  <si>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</si>
  <si>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</si>
  <si>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</si>
  <si>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</si>
  <si>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</si>
  <si>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</si>
  <si>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</si>
  <si>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</si>
  <si>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</si>
  <si>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</si>
  <si>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</si>
  <si>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</si>
  <si>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</si>
  <si>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</si>
  <si>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</si>
  <si>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</si>
  <si>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</si>
  <si>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</si>
  <si>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</si>
  <si>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</si>
  <si>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</si>
  <si>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</si>
  <si>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</si>
  <si>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</si>
  <si>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</si>
  <si>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</si>
  <si>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</si>
  <si>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</si>
  <si>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</si>
  <si>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</si>
  <si>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</si>
  <si>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</si>
  <si>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</si>
  <si>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</si>
  <si>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</si>
  <si>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</si>
  <si>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</si>
  <si>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</si>
  <si>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</si>
  <si>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</si>
  <si>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</si>
  <si>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</si>
  <si>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</si>
  <si>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</si>
  <si>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</si>
  <si>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</si>
  <si>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</si>
  <si>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</si>
  <si>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</si>
  <si>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</si>
  <si>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</si>
  <si>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</si>
  <si>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</si>
  <si>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</si>
  <si>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</si>
  <si>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</si>
  <si>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</si>
  <si>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</si>
  <si>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</si>
  <si>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</si>
  <si>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</si>
  <si>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</si>
  <si>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</si>
  <si>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</si>
  <si>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</si>
  <si>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</si>
  <si>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</si>
  <si>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</si>
  <si>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</si>
  <si>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</si>
  <si>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</si>
  <si>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</si>
  <si>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</si>
  <si>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</si>
  <si>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</si>
  <si>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</si>
  <si>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</si>
  <si>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</si>
  <si>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</si>
  <si>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</si>
  <si>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</si>
  <si>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</si>
  <si>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</si>
  <si>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</si>
  <si>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</si>
  <si>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</si>
  <si>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</si>
  <si>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</si>
  <si>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</si>
  <si>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</si>
  <si>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</si>
  <si>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</si>
  <si>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</si>
  <si>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</si>
  <si>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</si>
  <si>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</si>
  <si>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</si>
  <si>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</si>
  <si>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</si>
  <si>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</si>
  <si>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</si>
  <si>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</si>
  <si>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</si>
  <si>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</si>
  <si>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</si>
  <si>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</si>
  <si>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</si>
  <si>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</si>
  <si>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</si>
  <si>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</si>
  <si>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</si>
  <si>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</si>
  <si>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</si>
  <si>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</si>
  <si>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</si>
  <si>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</si>
  <si>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</si>
  <si>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</si>
  <si>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</si>
  <si>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</si>
  <si>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</si>
  <si>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</si>
  <si>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</si>
  <si>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</si>
  <si>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</si>
  <si>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</si>
  <si>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</si>
  <si>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</si>
  <si>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</si>
  <si>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</si>
  <si>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</si>
  <si>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</si>
  <si>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</si>
  <si>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</si>
  <si>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</si>
  <si>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</si>
  <si>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</si>
  <si>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</si>
  <si>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</si>
  <si>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</si>
  <si>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</si>
  <si>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</si>
  <si>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</si>
  <si>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</si>
  <si>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</si>
  <si>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</si>
  <si>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</si>
  <si>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</si>
  <si>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</si>
  <si>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</si>
  <si>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</si>
  <si>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</si>
  <si>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</si>
  <si>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</si>
  <si>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</si>
  <si>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</si>
  <si>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</si>
  <si>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</si>
  <si>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</si>
  <si>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</si>
  <si>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</si>
  <si>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</si>
  <si>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</si>
  <si>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</si>
  <si>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</si>
  <si>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</si>
  <si>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</si>
  <si>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</si>
  <si>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</si>
  <si>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</si>
  <si>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</si>
  <si>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</si>
  <si>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</si>
  <si>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</si>
  <si>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</si>
  <si>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</si>
  <si>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</si>
  <si>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</si>
  <si>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</si>
  <si>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</si>
  <si>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</si>
  <si>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</si>
  <si>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</si>
  <si>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</si>
  <si>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</si>
  <si>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</si>
  <si>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</si>
  <si>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</si>
  <si>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</si>
  <si>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</si>
  <si>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</si>
  <si>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</si>
  <si>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</si>
  <si>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</si>
  <si>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</si>
  <si>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</si>
  <si>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</si>
  <si>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</si>
  <si>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</si>
  <si>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</si>
  <si>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</si>
  <si>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</si>
  <si>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</si>
  <si>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</si>
  <si>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</si>
  <si>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</si>
  <si>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</si>
  <si>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</si>
  <si>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</si>
  <si>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</si>
  <si>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</si>
  <si>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</si>
  <si>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</si>
  <si>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</si>
  <si>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</si>
  <si>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</si>
  <si>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</si>
  <si>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</si>
  <si>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</si>
  <si>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</si>
  <si>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</si>
  <si>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</si>
  <si>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</si>
  <si>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</si>
  <si>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</si>
  <si>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</si>
  <si>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</si>
  <si>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</si>
  <si>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</si>
  <si>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</si>
  <si>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</si>
  <si>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</si>
  <si>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</si>
  <si>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</si>
  <si>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</si>
  <si>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</si>
  <si>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</si>
  <si>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</si>
  <si>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</si>
  <si>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</si>
  <si>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</si>
  <si>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</si>
  <si>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</si>
  <si>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</si>
  <si>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</si>
  <si>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</si>
  <si>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</si>
  <si>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</si>
  <si>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</si>
  <si>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</si>
  <si>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</si>
  <si>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</si>
  <si>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</si>
  <si>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</si>
  <si>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</si>
  <si>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</si>
  <si>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</si>
  <si>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</si>
  <si>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</si>
  <si>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</si>
  <si>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</si>
  <si>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</si>
  <si>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</si>
  <si>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</si>
  <si>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</si>
  <si>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</si>
  <si>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</si>
  <si>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</si>
  <si>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</si>
  <si>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</si>
  <si>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</si>
  <si>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</si>
  <si>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</si>
  <si>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</si>
  <si>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</si>
  <si>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</si>
  <si>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</si>
  <si>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</si>
  <si>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</si>
  <si>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</si>
  <si>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</si>
  <si>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</si>
  <si>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</si>
  <si>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</si>
  <si>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</si>
  <si>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</si>
  <si>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</si>
  <si>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</si>
  <si>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</si>
  <si>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</si>
  <si>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</si>
  <si>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</si>
  <si>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</si>
  <si>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</si>
  <si>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</si>
  <si>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</si>
  <si>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</si>
  <si>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</si>
  <si>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</si>
  <si>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</si>
  <si>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</si>
  <si>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</si>
  <si>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</si>
  <si>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</si>
  <si>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</si>
  <si>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</si>
  <si>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</si>
  <si>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</si>
  <si>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</si>
  <si>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</si>
  <si>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</si>
  <si>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</si>
  <si>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</si>
  <si>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</si>
  <si>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</si>
  <si>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</si>
  <si>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</si>
  <si>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</si>
  <si>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</si>
  <si>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</si>
  <si>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</si>
  <si>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</si>
  <si>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</si>
  <si>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</si>
  <si>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</si>
  <si>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</si>
  <si>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</si>
  <si>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</si>
  <si>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</si>
  <si>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</si>
  <si>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</si>
  <si>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</si>
  <si>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</si>
  <si>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</si>
  <si>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</si>
  <si>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</si>
  <si>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</si>
  <si>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</si>
  <si>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</si>
  <si>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</si>
  <si>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</si>
  <si>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</si>
  <si>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</si>
  <si>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</si>
  <si>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</si>
  <si>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</si>
  <si>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</si>
  <si>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</si>
  <si>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</si>
  <si>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</si>
  <si>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</si>
  <si>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</si>
  <si>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</si>
  <si>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</si>
  <si>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</si>
  <si>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</si>
  <si>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</si>
  <si>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</si>
  <si>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</si>
  <si>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</si>
  <si>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</si>
  <si>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</si>
  <si>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</si>
  <si>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</si>
  <si>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</si>
  <si>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</si>
  <si>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</si>
  <si>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</si>
  <si>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</si>
  <si>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</si>
  <si>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</si>
  <si>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</si>
  <si>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</si>
  <si>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</si>
  <si>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</si>
  <si>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</si>
  <si>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</si>
  <si>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</si>
  <si>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</si>
  <si>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</si>
  <si>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</si>
  <si>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</si>
  <si>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</si>
  <si>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</si>
  <si>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</si>
  <si>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</si>
  <si>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</si>
  <si>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</si>
  <si>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</si>
  <si>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</si>
  <si>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</si>
  <si>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</si>
  <si>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</si>
  <si>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</si>
  <si>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</si>
  <si>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</si>
  <si>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</si>
  <si>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</si>
  <si>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</si>
  <si>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</si>
  <si>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</si>
  <si>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</si>
  <si>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</si>
  <si>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</si>
  <si>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</si>
  <si>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</si>
  <si>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</si>
  <si>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</si>
  <si>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</si>
  <si>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</si>
  <si>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</si>
  <si>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</si>
  <si>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</si>
  <si>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</si>
  <si>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</si>
  <si>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</si>
  <si>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</si>
  <si>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</si>
  <si>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</si>
  <si>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</si>
  <si>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</si>
  <si>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</si>
  <si>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</si>
  <si>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</si>
  <si>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</si>
  <si>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</si>
  <si>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</si>
  <si>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</si>
  <si>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</si>
  <si>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</si>
  <si>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</si>
  <si>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</si>
  <si>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</si>
  <si>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</si>
  <si>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</si>
  <si>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</si>
  <si>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</si>
  <si>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</si>
  <si>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</si>
  <si>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</si>
  <si>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</si>
  <si>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</si>
  <si>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</si>
  <si>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</si>
  <si>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</si>
  <si>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</si>
  <si>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</si>
  <si>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</si>
  <si>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</si>
  <si>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</si>
  <si>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</si>
  <si>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</si>
  <si>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</si>
  <si>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</si>
  <si>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</si>
  <si>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</si>
  <si>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</si>
  <si>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</si>
  <si>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</si>
  <si>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</si>
  <si>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</si>
  <si>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</si>
  <si>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</si>
  <si>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</si>
  <si>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</si>
  <si>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</si>
  <si>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</si>
  <si>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</si>
  <si>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</si>
  <si>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</si>
  <si>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</si>
  <si>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</si>
  <si>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</si>
  <si>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</si>
  <si>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</si>
  <si>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</si>
  <si>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</si>
  <si>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</si>
  <si>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</si>
  <si>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</si>
  <si>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</si>
  <si>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</si>
  <si>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</si>
  <si>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</si>
  <si>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</si>
  <si>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</si>
  <si>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</si>
  <si>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</si>
  <si>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</si>
  <si>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</si>
  <si>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</si>
  <si>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</si>
  <si>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</si>
  <si>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</si>
  <si>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</si>
  <si>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</si>
  <si>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</si>
  <si>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</si>
  <si>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</si>
  <si>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</si>
  <si>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</si>
  <si>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</si>
  <si>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</si>
  <si>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</si>
  <si>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</si>
  <si>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</si>
  <si>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</si>
  <si>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</si>
  <si>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</si>
  <si>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</si>
  <si>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</si>
  <si>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</si>
  <si>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</si>
  <si>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</si>
  <si>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</si>
  <si>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</si>
  <si>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</si>
  <si>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</si>
  <si>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</si>
  <si>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</si>
  <si>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</si>
  <si>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</si>
  <si>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</si>
  <si>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</si>
  <si>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</si>
  <si>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</si>
  <si>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</si>
  <si>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</si>
  <si>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</si>
  <si>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</si>
  <si>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</si>
  <si>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</si>
  <si>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</si>
  <si>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</si>
  <si>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</si>
  <si>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</si>
  <si>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</si>
  <si>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</si>
  <si>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</si>
  <si>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</si>
  <si>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</si>
  <si>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</si>
  <si>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</si>
  <si>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</si>
  <si>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</si>
  <si>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</si>
  <si>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</si>
  <si>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</si>
  <si>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</si>
  <si>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</si>
  <si>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</si>
  <si>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</si>
  <si>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</si>
  <si>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</si>
  <si>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</si>
  <si>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</si>
  <si>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</si>
  <si>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</si>
  <si>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</si>
  <si>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</si>
  <si>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</si>
  <si>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</si>
  <si>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</si>
  <si>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</si>
  <si>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</si>
  <si>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</si>
  <si>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</si>
  <si>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</si>
  <si>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</si>
  <si>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</si>
  <si>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</si>
  <si>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</si>
  <si>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</si>
  <si>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</si>
  <si>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</si>
  <si>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</si>
  <si>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</si>
  <si>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</si>
  <si>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</si>
  <si>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</si>
  <si>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</si>
  <si>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</si>
  <si>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</si>
  <si>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</si>
  <si>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</si>
  <si>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</si>
  <si>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</si>
  <si>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</si>
  <si>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</si>
  <si>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</si>
  <si>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</si>
  <si>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</si>
  <si>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</si>
  <si>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</si>
  <si>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</si>
  <si>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</si>
  <si>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</si>
  <si>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</si>
  <si>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</si>
  <si>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</si>
  <si>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</si>
  <si>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</si>
  <si>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</si>
  <si>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</si>
  <si>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</si>
  <si>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</si>
  <si>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</si>
  <si>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</si>
  <si>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</si>
  <si>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</si>
  <si>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</si>
  <si>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</si>
  <si>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</si>
  <si>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</si>
  <si>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</si>
  <si>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</si>
  <si>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</si>
  <si>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</si>
  <si>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</si>
  <si>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</si>
  <si>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</si>
  <si>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</si>
  <si>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</si>
  <si>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</si>
  <si>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</si>
  <si>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</si>
  <si>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</si>
  <si>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</si>
  <si>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</si>
  <si>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</si>
  <si>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</si>
  <si>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</si>
  <si>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</si>
  <si>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</si>
  <si>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</si>
  <si>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</si>
  <si>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</si>
  <si>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</si>
  <si>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</si>
  <si>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</si>
  <si>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</si>
  <si>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</si>
  <si>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</si>
  <si>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</si>
  <si>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</si>
  <si>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</si>
  <si>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</si>
  <si>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</si>
  <si>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</si>
  <si>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</si>
  <si>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</si>
  <si>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</si>
  <si>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</si>
  <si>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</si>
  <si>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</si>
  <si>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</si>
  <si>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</si>
  <si>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</si>
  <si>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</si>
  <si>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</si>
  <si>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</si>
  <si>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</si>
  <si>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</si>
  <si>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</si>
  <si>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</si>
  <si>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</si>
  <si>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</si>
  <si>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</si>
  <si>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</si>
  <si>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</si>
  <si>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</si>
  <si>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</si>
  <si>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</si>
  <si>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</si>
  <si>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</si>
  <si>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</si>
  <si>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</si>
  <si>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</si>
  <si>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</si>
  <si>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</si>
  <si>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</si>
  <si>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</si>
  <si>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</si>
  <si>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</si>
  <si>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</si>
  <si>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</si>
  <si>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</si>
  <si>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</si>
  <si>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</si>
  <si>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</si>
  <si>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</si>
  <si>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</si>
  <si>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</si>
  <si>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</si>
  <si>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</si>
  <si>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</si>
  <si>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</si>
  <si>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</si>
  <si>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</si>
  <si>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</si>
  <si>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</si>
  <si>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</si>
  <si>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</si>
  <si>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</si>
  <si>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</si>
  <si>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</si>
  <si>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</si>
  <si>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</si>
  <si>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</si>
  <si>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</si>
  <si>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</si>
  <si>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</si>
  <si>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</si>
  <si>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</si>
  <si>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</si>
  <si>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</si>
  <si>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</si>
  <si>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</si>
  <si>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</si>
  <si>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</si>
  <si>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</si>
  <si>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</si>
  <si>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</si>
  <si>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</si>
  <si>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</si>
  <si>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</si>
  <si>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</si>
  <si>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</si>
  <si>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</si>
  <si>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</si>
  <si>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</si>
  <si>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</si>
  <si>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</si>
  <si>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</si>
  <si>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</si>
  <si>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</si>
  <si>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</si>
  <si>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</si>
  <si>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</si>
  <si>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</si>
  <si>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</si>
  <si>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</si>
  <si>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</si>
  <si>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</si>
  <si>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</si>
  <si>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</si>
  <si>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</si>
  <si>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</si>
  <si>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</si>
  <si>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</si>
  <si>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</si>
  <si>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</si>
  <si>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</si>
  <si>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</si>
  <si>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</si>
  <si>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</si>
  <si>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</si>
  <si>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</si>
  <si>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</si>
  <si>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</si>
  <si>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</si>
  <si>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</si>
  <si>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</si>
  <si>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</si>
  <si>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</si>
  <si>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</si>
  <si>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</si>
  <si>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</si>
  <si>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</si>
  <si>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</si>
  <si>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</si>
  <si>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</si>
  <si>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</si>
  <si>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</si>
  <si>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</si>
  <si>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</si>
  <si>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</si>
  <si>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</si>
  <si>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</si>
  <si>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</si>
  <si>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</si>
  <si>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</si>
  <si>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</si>
  <si>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</si>
  <si>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</si>
  <si>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</si>
  <si>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</si>
  <si>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</si>
  <si>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</si>
  <si>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</si>
  <si>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</si>
  <si>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</si>
  <si>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</si>
  <si>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</si>
  <si>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</si>
  <si>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</si>
  <si>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</si>
  <si>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</si>
  <si>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</si>
  <si>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</si>
  <si>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</si>
  <si>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</si>
  <si>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</si>
  <si>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</si>
  <si>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</si>
  <si>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</si>
  <si>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</si>
  <si>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</si>
  <si>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</si>
  <si>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</si>
  <si>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</si>
  <si>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</si>
  <si>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</si>
  <si>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</si>
  <si>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</si>
  <si>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</si>
  <si>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</si>
  <si>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</si>
  <si>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</si>
  <si>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</si>
  <si>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</si>
  <si>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</si>
  <si>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</si>
  <si>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</si>
  <si>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</si>
  <si>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</si>
  <si>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</si>
  <si>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</si>
  <si>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</si>
  <si>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</si>
  <si>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</si>
  <si>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</si>
  <si>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</si>
  <si>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</si>
  <si>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</si>
  <si>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</si>
  <si>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</si>
  <si>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</si>
  <si>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</si>
  <si>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</si>
  <si>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</si>
  <si>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</si>
  <si>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</si>
  <si>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</si>
  <si>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</si>
  <si>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</si>
  <si>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</si>
  <si>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</si>
  <si>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</si>
  <si>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</si>
  <si>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</si>
  <si>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</si>
  <si>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</si>
  <si>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</si>
  <si>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</si>
  <si>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</si>
  <si>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</si>
  <si>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</si>
  <si>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</si>
  <si>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</si>
  <si>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</si>
  <si>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</si>
  <si>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</si>
  <si>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</si>
  <si>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</si>
  <si>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</si>
  <si>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</si>
  <si>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</si>
  <si>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</si>
  <si>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</si>
  <si>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</si>
  <si>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</si>
  <si>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</si>
  <si>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</si>
  <si>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</si>
  <si>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</si>
  <si>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</si>
  <si>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</si>
  <si>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</si>
  <si>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</si>
  <si>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</si>
  <si>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</si>
  <si>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</si>
  <si>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</si>
  <si>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</si>
  <si>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</si>
  <si>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</si>
  <si>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</si>
  <si>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</si>
  <si>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</si>
  <si>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</si>
  <si>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</si>
  <si>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</si>
  <si>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</si>
  <si>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</si>
  <si>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</si>
  <si>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</si>
  <si>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</si>
  <si>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</si>
  <si>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</si>
  <si>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</si>
  <si>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</si>
  <si>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</si>
  <si>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</si>
  <si>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</si>
  <si>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</si>
  <si>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</si>
  <si>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</si>
  <si>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</si>
  <si>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</si>
  <si>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</si>
  <si>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</si>
  <si>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</si>
  <si>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</si>
  <si>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</si>
  <si>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</si>
  <si>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</si>
  <si>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</si>
  <si>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</si>
  <si>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</si>
  <si>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</si>
  <si>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</si>
  <si>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</si>
  <si>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</si>
  <si>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</si>
  <si>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</si>
  <si>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</si>
  <si>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</si>
  <si>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</si>
  <si>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</si>
  <si>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</si>
  <si>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</si>
  <si>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</si>
  <si>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</si>
  <si>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</si>
  <si>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</si>
  <si>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</si>
  <si>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</si>
  <si>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</si>
  <si>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</si>
  <si>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</si>
  <si>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</si>
  <si>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</si>
  <si>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</si>
  <si>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</si>
  <si>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</si>
  <si>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</si>
  <si>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</si>
  <si>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</si>
  <si>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</si>
  <si>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</si>
  <si>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</si>
  <si>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</si>
  <si>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</si>
  <si>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</si>
  <si>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</si>
  <si>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</si>
  <si>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</si>
  <si>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</si>
  <si>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</si>
  <si>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</si>
  <si>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</si>
  <si>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</si>
  <si>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</si>
  <si>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</si>
  <si>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</si>
  <si>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</si>
  <si>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</si>
  <si>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</si>
  <si>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</si>
  <si>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</si>
  <si>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</si>
  <si>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</si>
  <si>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</si>
  <si>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</si>
  <si>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</si>
  <si>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</si>
  <si>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</si>
  <si>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</si>
  <si>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</si>
  <si>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</si>
  <si>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</si>
  <si>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</si>
  <si>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</si>
  <si>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</si>
  <si>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</si>
  <si>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</si>
  <si>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</si>
  <si>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</si>
  <si>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</si>
  <si>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</si>
  <si>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</si>
  <si>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</si>
  <si>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</si>
  <si>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</si>
  <si>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</si>
  <si>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</si>
  <si>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</si>
  <si>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</si>
  <si>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</si>
  <si>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</si>
  <si>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</si>
  <si>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</si>
  <si>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</si>
  <si>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</si>
  <si>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</si>
  <si>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</si>
  <si>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</si>
  <si>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</si>
  <si>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</si>
  <si>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</si>
  <si>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</si>
  <si>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</si>
  <si>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</si>
  <si>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</si>
  <si>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</si>
  <si>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</si>
  <si>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</si>
  <si>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</si>
  <si>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</si>
  <si>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</si>
  <si>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</si>
  <si>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</si>
  <si>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</si>
  <si>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</si>
  <si>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</si>
  <si>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</si>
  <si>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</si>
  <si>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</si>
  <si>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</si>
  <si>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</si>
  <si>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</si>
  <si>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</si>
  <si>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</si>
  <si>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</si>
  <si>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</si>
  <si>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</si>
  <si>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</si>
  <si>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</si>
  <si>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</si>
  <si>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</si>
  <si>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</si>
  <si>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</si>
  <si>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</si>
  <si>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</si>
  <si>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</si>
  <si>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</si>
  <si>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</si>
  <si>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</si>
  <si>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</si>
  <si>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</si>
  <si>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</si>
  <si>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</si>
  <si>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</si>
  <si>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</si>
  <si>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</si>
  <si>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</si>
  <si>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</si>
  <si>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</si>
  <si>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</si>
  <si>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</si>
  <si>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</si>
  <si>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</si>
  <si>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</si>
  <si>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</si>
  <si>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</si>
  <si>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</si>
  <si>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</si>
  <si>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</si>
  <si>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</si>
  <si>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</si>
  <si>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</si>
  <si>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</si>
  <si>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</si>
  <si>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</si>
  <si>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</si>
  <si>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</si>
  <si>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</si>
  <si>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</si>
  <si>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</si>
  <si>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</si>
  <si>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</si>
  <si>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</si>
  <si>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</si>
  <si>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</si>
  <si>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</si>
  <si>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</si>
  <si>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</si>
  <si>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</si>
  <si>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</si>
  <si>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</si>
  <si>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</si>
  <si>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</si>
  <si>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</si>
  <si>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</si>
  <si>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</si>
  <si>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</si>
  <si>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</si>
  <si>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</si>
  <si>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</si>
  <si>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</si>
  <si>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</si>
  <si>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</si>
  <si>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</si>
  <si>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</si>
  <si>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</si>
  <si>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</si>
  <si>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</si>
  <si>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</si>
  <si>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</si>
  <si>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</si>
  <si>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</si>
  <si>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</si>
  <si>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</si>
  <si>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</si>
  <si>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</si>
  <si>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</si>
  <si>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</si>
  <si>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</si>
  <si>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</si>
  <si>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</si>
  <si>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</si>
  <si>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</si>
  <si>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</si>
  <si>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</si>
  <si>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</si>
  <si>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</si>
  <si>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</si>
  <si>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</si>
  <si>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</si>
  <si>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</si>
  <si>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</si>
  <si>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</si>
  <si>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</si>
  <si>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</si>
  <si>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</si>
  <si>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</si>
  <si>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</si>
  <si>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</si>
  <si>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</si>
  <si>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</si>
  <si>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</si>
  <si>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</si>
  <si>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</si>
  <si>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</si>
  <si>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</si>
  <si>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</si>
  <si>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</si>
  <si>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</si>
  <si>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</si>
  <si>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</si>
  <si>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</si>
  <si>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</si>
  <si>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</si>
  <si>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</si>
  <si>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</si>
  <si>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</si>
  <si>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</si>
  <si>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</si>
  <si>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</si>
  <si>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</si>
  <si>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</si>
  <si>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</si>
  <si>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</si>
  <si>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</si>
  <si>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</si>
  <si>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</si>
  <si>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</si>
  <si>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</si>
  <si>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</si>
  <si>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</si>
  <si>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</si>
  <si>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</si>
  <si>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</si>
  <si>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</si>
  <si>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</si>
  <si>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</si>
  <si>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</si>
  <si>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</si>
  <si>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</si>
  <si>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</si>
  <si>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</si>
  <si>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</si>
  <si>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</si>
  <si>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</si>
  <si>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</si>
  <si>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</si>
  <si>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</si>
  <si>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</si>
  <si>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</si>
  <si>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</si>
  <si>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</si>
  <si>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</si>
  <si>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</si>
  <si>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</si>
  <si>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</si>
  <si>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</si>
  <si>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</si>
  <si>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</si>
  <si>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</si>
  <si>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</si>
  <si>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</si>
  <si>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</si>
  <si>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</si>
  <si>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</si>
  <si>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</si>
  <si>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</si>
  <si>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</si>
  <si>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</si>
  <si>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</si>
  <si>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</si>
  <si>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</si>
  <si>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</si>
  <si>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</si>
  <si>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</si>
  <si>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</si>
  <si>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</si>
  <si>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</si>
  <si>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</si>
  <si>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</si>
  <si>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</si>
  <si>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</si>
  <si>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</si>
  <si>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</si>
  <si>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</si>
  <si>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</si>
  <si>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</si>
  <si>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</si>
  <si>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</si>
  <si>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</si>
  <si>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</si>
  <si>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</si>
  <si>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</si>
  <si>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</si>
  <si>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</si>
  <si>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</si>
  <si>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</si>
  <si>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</si>
  <si>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</si>
  <si>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</si>
  <si>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</si>
  <si>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</si>
  <si>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</si>
  <si>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</si>
  <si>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</si>
  <si>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</si>
  <si>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</si>
  <si>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</si>
  <si>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</si>
  <si>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</si>
  <si>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</si>
  <si>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</si>
  <si>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</si>
  <si>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</si>
  <si>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</si>
  <si>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</si>
  <si>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</si>
  <si>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</si>
  <si>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</si>
  <si>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</si>
  <si>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</si>
  <si>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</si>
  <si>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</si>
  <si>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</si>
  <si>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</si>
  <si>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</si>
  <si>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</si>
  <si>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</si>
  <si>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</si>
  <si>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</si>
  <si>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</si>
  <si>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</si>
  <si>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</si>
  <si>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</si>
  <si>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</si>
  <si>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</si>
  <si>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</si>
  <si>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</si>
  <si>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</si>
  <si>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</si>
  <si>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</si>
  <si>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</si>
  <si>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</si>
  <si>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</si>
  <si>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</si>
  <si>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</si>
  <si>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</si>
  <si>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</si>
  <si>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</si>
  <si>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</si>
  <si>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</si>
  <si>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</si>
  <si>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</si>
  <si>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</si>
  <si>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</si>
  <si>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</si>
  <si>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</si>
  <si>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</si>
  <si>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</si>
  <si>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</si>
  <si>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</si>
  <si>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</si>
  <si>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</si>
  <si>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</si>
  <si>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</si>
  <si>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</si>
  <si>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</si>
  <si>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</si>
  <si>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</si>
  <si>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</si>
  <si>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</si>
  <si>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</si>
  <si>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</si>
  <si>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</si>
  <si>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</si>
  <si>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</si>
  <si>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</si>
  <si>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</si>
  <si>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</si>
  <si>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</si>
  <si>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</si>
  <si>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</si>
  <si>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</si>
  <si>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</si>
  <si>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</si>
  <si>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</si>
  <si>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</si>
  <si>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</si>
  <si>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</si>
  <si>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</si>
  <si>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</si>
  <si>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</si>
  <si>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</si>
  <si>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</si>
  <si>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</si>
  <si>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</si>
  <si>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</si>
  <si>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</si>
  <si>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</si>
  <si>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</si>
  <si>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</si>
  <si>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</si>
  <si>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</si>
  <si>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</si>
  <si>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</si>
  <si>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</si>
  <si>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</si>
  <si>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</si>
  <si>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</si>
  <si>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</si>
  <si>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</si>
  <si>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</si>
  <si>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</si>
  <si>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</si>
  <si>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</si>
  <si>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</si>
  <si>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</si>
  <si>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</si>
  <si>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</si>
  <si>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</si>
  <si>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</si>
  <si>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</si>
  <si>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</si>
  <si>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</si>
  <si>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</si>
  <si>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</si>
  <si>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</si>
  <si>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</si>
  <si>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</si>
  <si>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</si>
  <si>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</si>
  <si>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</si>
  <si>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</si>
  <si>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</si>
  <si>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</si>
  <si>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</si>
  <si>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</si>
  <si>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</si>
  <si>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</si>
  <si>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</si>
  <si>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</si>
  <si>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</si>
  <si>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</si>
  <si>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</si>
  <si>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</si>
  <si>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</si>
  <si>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</si>
  <si>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</si>
  <si>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</si>
  <si>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</si>
  <si>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</si>
  <si>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</si>
  <si>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</si>
  <si>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</si>
  <si>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</si>
  <si>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</si>
  <si>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</si>
  <si>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</si>
  <si>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</si>
  <si>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</si>
  <si>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</si>
  <si>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</si>
  <si>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</si>
  <si>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</si>
  <si>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</si>
  <si>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</si>
  <si>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</si>
  <si>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</si>
  <si>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</si>
  <si>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</si>
  <si>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</si>
  <si>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</si>
  <si>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</si>
  <si>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</si>
  <si>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</si>
  <si>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</si>
  <si>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</si>
  <si>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</si>
  <si>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</si>
  <si>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</si>
  <si>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</si>
  <si>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</si>
  <si>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</si>
  <si>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</si>
  <si>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</si>
  <si>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</si>
  <si>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</si>
  <si>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</si>
  <si>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</si>
  <si>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</si>
  <si>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</si>
  <si>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</si>
  <si>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</si>
  <si>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</si>
  <si>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</si>
  <si>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</si>
  <si>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</si>
  <si>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</si>
  <si>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</si>
  <si>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</si>
  <si>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</si>
  <si>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</si>
  <si>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</si>
  <si>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</si>
  <si>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</si>
  <si>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</si>
  <si>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</si>
  <si>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</si>
  <si>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</si>
  <si>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</si>
  <si>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</si>
  <si>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</si>
  <si>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</si>
  <si>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</si>
  <si>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</si>
  <si>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</si>
  <si>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</si>
  <si>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</si>
  <si>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</si>
  <si>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</si>
  <si>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</si>
  <si>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</si>
  <si>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</si>
  <si>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</si>
  <si>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</si>
  <si>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</si>
  <si>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</si>
  <si>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</si>
  <si>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</si>
  <si>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</si>
  <si>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</si>
  <si>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</si>
  <si>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</si>
  <si>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</si>
  <si>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</si>
  <si>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</si>
  <si>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</si>
  <si>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</si>
  <si>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</si>
  <si>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</si>
  <si>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</si>
  <si>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</si>
  <si>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</si>
  <si>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</si>
  <si>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</si>
  <si>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</si>
  <si>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</si>
  <si>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</si>
  <si>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</si>
  <si>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</si>
  <si>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</si>
  <si>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</si>
  <si>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</si>
  <si>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</si>
  <si>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</si>
  <si>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</si>
  <si>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</si>
  <si>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</si>
  <si>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</si>
  <si>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</si>
  <si>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</si>
  <si>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</si>
  <si>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</si>
  <si>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</si>
  <si>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</si>
  <si>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</si>
  <si>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</si>
  <si>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</si>
  <si>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</si>
  <si>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</si>
  <si>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</si>
  <si>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</si>
  <si>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</si>
  <si>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</si>
  <si>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</si>
  <si>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</si>
  <si>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</si>
  <si>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</si>
  <si>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</si>
  <si>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</si>
  <si>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</si>
  <si>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</si>
  <si>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</si>
  <si>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</si>
  <si>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</si>
  <si>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</si>
  <si>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</si>
  <si>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</si>
  <si>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</si>
  <si>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</si>
  <si>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</si>
  <si>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</si>
  <si>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</si>
  <si>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</si>
  <si>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</si>
  <si>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</si>
  <si>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</si>
  <si>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</si>
  <si>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</si>
  <si>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</si>
  <si>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</si>
  <si>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</si>
  <si>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</si>
  <si>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</si>
  <si>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</si>
  <si>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</si>
  <si>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</si>
  <si>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</si>
  <si>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</si>
  <si>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</si>
  <si>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</si>
  <si>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</si>
  <si>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</si>
  <si>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</si>
  <si>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</si>
  <si>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</si>
  <si>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</si>
  <si>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</si>
  <si>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</si>
  <si>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</si>
  <si>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</si>
  <si>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</si>
  <si>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</si>
  <si>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</si>
  <si>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</si>
  <si>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</si>
  <si>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</si>
  <si>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</si>
  <si>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</si>
  <si>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</si>
  <si>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</si>
  <si>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</si>
  <si>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</si>
  <si>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</si>
  <si>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</si>
  <si>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</si>
  <si>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</si>
  <si>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</si>
  <si>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</si>
  <si>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</si>
  <si>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</si>
  <si>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</si>
  <si>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</si>
  <si>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</si>
  <si>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</si>
  <si>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</si>
  <si>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</si>
  <si>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</si>
  <si>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</si>
  <si>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</si>
  <si>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</si>
  <si>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</si>
  <si>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</si>
  <si>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</si>
  <si>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</si>
  <si>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</si>
  <si>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</si>
  <si>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</si>
  <si>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</si>
  <si>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</si>
  <si>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</si>
  <si>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</si>
  <si>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</si>
  <si>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</si>
  <si>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</si>
  <si>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</si>
  <si>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</si>
  <si>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</si>
  <si>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</si>
  <si>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</si>
  <si>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</si>
  <si>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</si>
  <si>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</si>
  <si>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</si>
  <si>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</si>
  <si>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</si>
  <si>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</si>
  <si>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</si>
  <si>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</si>
  <si>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</si>
  <si>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</si>
  <si>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</si>
  <si>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</si>
  <si>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</si>
  <si>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</si>
  <si>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</si>
  <si>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</si>
  <si>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</si>
  <si>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</si>
  <si>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</si>
  <si>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</si>
  <si>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</si>
  <si>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</si>
  <si>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</si>
  <si>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</si>
  <si>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</si>
  <si>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</si>
  <si>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</si>
  <si>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</si>
  <si>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</si>
  <si>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</si>
  <si>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</si>
  <si>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</si>
  <si>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</si>
  <si>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</si>
  <si>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</si>
  <si>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</si>
  <si>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</si>
  <si>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</si>
  <si>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</si>
  <si>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</si>
  <si>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</si>
  <si>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</si>
  <si>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</si>
  <si>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</si>
  <si>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</si>
  <si>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</si>
  <si>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</si>
  <si>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</si>
  <si>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</si>
  <si>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</si>
  <si>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</si>
  <si>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</si>
  <si>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</si>
  <si>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</si>
  <si>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</si>
  <si>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</si>
  <si>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</si>
  <si>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</si>
  <si>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</si>
  <si>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</si>
  <si>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</si>
  <si>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</si>
  <si>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</si>
  <si>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</si>
  <si>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</si>
  <si>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</si>
  <si>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</si>
  <si>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</si>
  <si>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</si>
  <si>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</si>
  <si>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</si>
  <si>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</si>
  <si>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</si>
  <si>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</si>
  <si>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</si>
  <si>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</si>
  <si>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</si>
  <si>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</si>
  <si>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</si>
  <si>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</si>
  <si>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</si>
  <si>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</si>
  <si>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</si>
  <si>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</si>
  <si>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</si>
  <si>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</si>
  <si>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</si>
  <si>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</si>
  <si>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</si>
  <si>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</si>
  <si>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</si>
  <si>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</si>
  <si>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</si>
  <si>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</si>
  <si>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</si>
  <si>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</si>
  <si>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</si>
  <si>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</si>
  <si>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</si>
  <si>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</si>
  <si>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</si>
  <si>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</si>
  <si>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</si>
  <si>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</si>
  <si>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</si>
  <si>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</si>
  <si>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</si>
  <si>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</si>
  <si>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</si>
  <si>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</si>
  <si>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</si>
  <si>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</si>
  <si>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</si>
  <si>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</si>
  <si>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</si>
  <si>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</si>
  <si>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</si>
  <si>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</si>
  <si>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</si>
  <si>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</si>
  <si>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</si>
  <si>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</si>
  <si>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</si>
  <si>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</si>
  <si>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</si>
  <si>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</si>
  <si>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</si>
  <si>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</si>
  <si>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</si>
  <si>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</si>
  <si>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</si>
  <si>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</si>
  <si>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</si>
  <si>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</si>
  <si>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</si>
  <si>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</si>
  <si>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</si>
  <si>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</si>
  <si>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</si>
  <si>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</si>
  <si>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</si>
  <si>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</si>
  <si>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</si>
  <si>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</si>
  <si>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</si>
  <si>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</si>
  <si>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</si>
  <si>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</si>
  <si>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</si>
  <si>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</si>
  <si>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</si>
  <si>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</si>
  <si>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</si>
  <si>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</si>
  <si>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</si>
  <si>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</si>
  <si>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</si>
  <si>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</si>
  <si>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</si>
  <si>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</si>
  <si>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</si>
  <si>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</si>
  <si>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</si>
  <si>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</si>
  <si>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</si>
  <si>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</si>
  <si>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</si>
  <si>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</si>
  <si>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</si>
  <si>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</si>
  <si>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</si>
  <si>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</si>
  <si>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</si>
  <si>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</si>
  <si>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</si>
  <si>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</si>
  <si>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</si>
  <si>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</si>
  <si>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</si>
  <si>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</si>
  <si>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</si>
  <si>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</si>
  <si>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</si>
  <si>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</si>
  <si>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</si>
  <si>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</si>
  <si>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</si>
  <si>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</si>
  <si>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</si>
  <si>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</si>
  <si>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</si>
  <si>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</si>
  <si>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</si>
  <si>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</si>
  <si>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</si>
  <si>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</si>
  <si>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</si>
  <si>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</si>
  <si>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</si>
  <si>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</si>
  <si>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</si>
  <si>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</si>
  <si>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</si>
  <si>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</si>
  <si>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</si>
  <si>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</si>
  <si>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</si>
  <si>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</si>
  <si>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</si>
  <si>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</si>
  <si>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</si>
  <si>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</si>
  <si>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</si>
  <si>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</si>
  <si>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</si>
  <si>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</si>
  <si>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</si>
  <si>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</si>
  <si>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</si>
  <si>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</si>
  <si>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</si>
  <si>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</si>
  <si>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</si>
  <si>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</si>
  <si>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</si>
  <si>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</si>
  <si>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</si>
  <si>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</si>
  <si>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</si>
  <si>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</si>
  <si>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</si>
  <si>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</si>
  <si>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</si>
  <si>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</si>
  <si>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</si>
  <si>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</si>
  <si>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</si>
  <si>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</si>
  <si>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</si>
  <si>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</si>
  <si>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</si>
  <si>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</si>
  <si>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</si>
  <si>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</si>
  <si>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</si>
  <si>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</si>
  <si>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</si>
  <si>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</si>
  <si>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</si>
  <si>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</si>
  <si>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</si>
  <si>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</si>
  <si>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</si>
  <si>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</si>
  <si>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</si>
  <si>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</si>
  <si>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</si>
  <si>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</si>
  <si>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</si>
  <si>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</si>
  <si>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</si>
  <si>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</si>
  <si>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</si>
  <si>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</si>
  <si>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</si>
  <si>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</si>
  <si>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</si>
  <si>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</si>
  <si>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</si>
  <si>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</si>
  <si>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</si>
  <si>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</si>
  <si>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</si>
  <si>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</si>
  <si>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</si>
  <si>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</si>
  <si>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</si>
  <si>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</si>
  <si>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</si>
  <si>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</si>
  <si>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</si>
  <si>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</si>
  <si>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</si>
  <si>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</si>
  <si>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</si>
  <si>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</si>
  <si>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</si>
  <si>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</si>
  <si>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</si>
  <si>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</si>
  <si>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</si>
  <si>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</si>
  <si>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</si>
  <si>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</si>
  <si>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</si>
  <si>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</si>
  <si>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</si>
  <si>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</si>
  <si>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</si>
  <si>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</si>
  <si>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</si>
  <si>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</si>
  <si>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</si>
  <si>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</si>
  <si>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</si>
  <si>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</si>
  <si>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</si>
  <si>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</si>
  <si>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</si>
  <si>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</si>
  <si>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</si>
  <si>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</si>
  <si>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</si>
  <si>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</si>
  <si>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</si>
  <si>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</si>
  <si>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</si>
  <si>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</si>
  <si>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</si>
  <si>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</si>
  <si>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</si>
  <si>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</si>
  <si>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</si>
  <si>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</si>
  <si>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</si>
  <si>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</si>
  <si>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</si>
  <si>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</si>
  <si>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</si>
  <si>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</si>
  <si>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</si>
  <si>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</si>
  <si>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</si>
  <si>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</si>
  <si>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</si>
  <si>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</si>
  <si>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</si>
  <si>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</si>
  <si>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</si>
  <si>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</si>
  <si>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</si>
  <si>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</si>
  <si>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</si>
  <si>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</si>
  <si>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</si>
  <si>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</si>
  <si>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</si>
  <si>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</si>
  <si>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</si>
  <si>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</si>
  <si>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</si>
  <si>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</si>
  <si>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</si>
  <si>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</si>
  <si>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</si>
  <si>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</si>
  <si>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</si>
  <si>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</si>
  <si>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</si>
  <si>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</si>
  <si>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</si>
  <si>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</si>
  <si>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</si>
  <si>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</si>
  <si>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</si>
  <si>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</si>
  <si>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</si>
  <si>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</si>
  <si>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</si>
  <si>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</si>
  <si>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</si>
  <si>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</si>
  <si>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</si>
  <si>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</si>
  <si>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</si>
  <si>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</si>
  <si>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</si>
  <si>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</si>
  <si>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</si>
  <si>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</si>
  <si>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</si>
  <si>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</si>
  <si>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</si>
  <si>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</si>
  <si>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</si>
  <si>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</si>
  <si>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</si>
  <si>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</si>
  <si>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</si>
  <si>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</si>
  <si>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</si>
  <si>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</si>
  <si>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</si>
  <si>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</si>
  <si>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</si>
  <si>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</si>
  <si>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</si>
  <si>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</si>
  <si>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</si>
  <si>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</si>
  <si>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</si>
  <si>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</si>
  <si>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</si>
  <si>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</si>
  <si>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</si>
  <si>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</si>
  <si>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</si>
  <si>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</si>
  <si>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</si>
  <si>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</si>
  <si>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</si>
  <si>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</si>
  <si>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</si>
  <si>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</si>
  <si>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</si>
  <si>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</si>
  <si>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</si>
  <si>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</si>
  <si>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</si>
  <si>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</si>
  <si>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</si>
  <si>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</si>
  <si>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</si>
  <si>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</si>
  <si>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</si>
  <si>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</si>
  <si>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</si>
  <si>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</si>
  <si>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</si>
  <si>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</si>
  <si>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</si>
  <si>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</si>
  <si>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</si>
  <si>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</si>
  <si>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</si>
  <si>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</si>
  <si>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</si>
  <si>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</si>
  <si>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</si>
  <si>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</si>
  <si>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</si>
  <si>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</si>
  <si>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</si>
  <si>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</si>
  <si>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</si>
  <si>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</si>
  <si>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</si>
  <si>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</si>
  <si>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</si>
  <si>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</si>
  <si>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</si>
  <si>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</si>
  <si>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</si>
  <si>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</si>
  <si>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</si>
  <si>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</si>
  <si>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</si>
  <si>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</si>
  <si>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</si>
  <si>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</si>
  <si>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</si>
  <si>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</si>
  <si>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</si>
  <si>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</si>
  <si>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</si>
  <si>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</si>
  <si>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</si>
  <si>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</si>
  <si>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</si>
  <si>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</si>
  <si>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</si>
  <si>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</si>
  <si>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</si>
  <si>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</si>
  <si>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</si>
  <si>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</si>
  <si>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</si>
  <si>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</si>
  <si>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</si>
  <si>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</si>
  <si>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</si>
  <si>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</si>
  <si>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</si>
  <si>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</si>
  <si>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</si>
  <si>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</si>
  <si>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</si>
  <si>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</si>
  <si>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</si>
  <si>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</si>
  <si>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</si>
  <si>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</si>
  <si>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</si>
  <si>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</si>
  <si>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</si>
  <si>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</si>
  <si>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</si>
  <si>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</si>
  <si>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</si>
  <si>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</si>
  <si>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</si>
  <si>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</si>
  <si>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</si>
  <si>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</si>
  <si>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</si>
  <si>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</si>
  <si>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</si>
  <si>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</si>
  <si>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</si>
  <si>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</si>
  <si>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</si>
  <si>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</si>
  <si>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</si>
  <si>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</si>
  <si>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</si>
  <si>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</si>
  <si>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</si>
  <si>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</si>
  <si>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</si>
  <si>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</si>
  <si>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</si>
  <si>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</si>
  <si>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</si>
  <si>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</si>
  <si>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</si>
  <si>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</si>
  <si>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</si>
  <si>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</si>
  <si>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</si>
  <si>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</si>
  <si>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</si>
  <si>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</si>
  <si>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</si>
  <si>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</si>
  <si>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</si>
  <si>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</si>
  <si>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</si>
  <si>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</si>
  <si>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</si>
  <si>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</si>
  <si>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</si>
  <si>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</si>
  <si>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</si>
  <si>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</si>
  <si>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</si>
  <si>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</si>
  <si>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</si>
  <si>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</si>
  <si>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</si>
  <si>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</si>
  <si>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</si>
  <si>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</si>
  <si>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</si>
  <si>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</si>
  <si>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</si>
  <si>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</si>
  <si>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</si>
  <si>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</si>
  <si>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</si>
  <si>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</si>
  <si>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</si>
  <si>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</si>
  <si>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</si>
  <si>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</si>
  <si>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</si>
  <si>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</si>
  <si>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</si>
  <si>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</si>
  <si>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</si>
  <si>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</si>
  <si>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</si>
  <si>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</si>
  <si>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</si>
  <si>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</si>
  <si>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</si>
  <si>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</si>
  <si>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</si>
  <si>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</si>
  <si>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</si>
  <si>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</si>
  <si>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</si>
  <si>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</si>
  <si>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</si>
  <si>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</si>
  <si>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</si>
  <si>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</si>
  <si>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</si>
  <si>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</si>
  <si>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</si>
  <si>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</si>
  <si>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</si>
  <si>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</si>
  <si>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</si>
  <si>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</si>
  <si>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</si>
  <si>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</si>
  <si>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</si>
  <si>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</si>
  <si>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</si>
  <si>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</si>
  <si>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</si>
  <si>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</si>
  <si>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</si>
  <si>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</si>
  <si>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</si>
  <si>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</si>
  <si>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</si>
  <si>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</si>
  <si>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</si>
  <si>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</si>
  <si>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</si>
  <si>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</si>
  <si>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</si>
  <si>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</si>
  <si>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</si>
  <si>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</si>
  <si>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</si>
  <si>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</si>
  <si>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</si>
  <si>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</si>
  <si>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</si>
  <si>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</si>
  <si>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</si>
  <si>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</si>
  <si>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</si>
  <si>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</si>
  <si>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</si>
  <si>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</si>
  <si>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</si>
  <si>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</si>
  <si>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</si>
  <si>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</si>
  <si>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</si>
  <si>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</si>
  <si>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</si>
  <si>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</si>
  <si>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</si>
  <si>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</si>
  <si>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</si>
  <si>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</si>
  <si>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</si>
  <si>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</si>
  <si>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</si>
  <si>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</si>
  <si>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</si>
  <si>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</si>
  <si>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</si>
  <si>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</si>
  <si>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</si>
  <si>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</si>
  <si>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</si>
  <si>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</si>
  <si>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</si>
  <si>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</si>
  <si>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</si>
  <si>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</si>
  <si>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</si>
  <si>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</si>
  <si>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</si>
  <si>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</si>
  <si>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</si>
  <si>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</si>
  <si>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</si>
  <si>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</si>
  <si>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</si>
  <si>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</si>
  <si>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</si>
  <si>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</si>
  <si>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</si>
  <si>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</si>
  <si>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</si>
  <si>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</si>
  <si>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</si>
  <si>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</si>
  <si>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</si>
  <si>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</si>
  <si>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</si>
  <si>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</si>
  <si>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</si>
  <si>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</si>
  <si>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</si>
  <si>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</si>
  <si>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</si>
  <si>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</si>
  <si>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</si>
  <si>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</si>
  <si>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</si>
  <si>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</si>
  <si>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</si>
  <si>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</si>
  <si>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</si>
  <si>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</si>
  <si>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</si>
  <si>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</si>
  <si>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</si>
  <si>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</si>
  <si>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</si>
  <si>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</si>
  <si>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</si>
  <si>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</si>
  <si>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</si>
  <si>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</si>
  <si>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</si>
  <si>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</si>
  <si>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</si>
  <si>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</si>
  <si>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</si>
  <si>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</si>
  <si>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</si>
  <si>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</si>
  <si>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</si>
  <si>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</si>
  <si>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</si>
  <si>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</si>
  <si>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</si>
  <si>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</si>
  <si>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</si>
  <si>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</si>
  <si>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</si>
  <si>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</si>
  <si>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</si>
  <si>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</si>
  <si>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</si>
  <si>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</si>
  <si>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</si>
  <si>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</si>
  <si>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</si>
  <si>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</si>
  <si>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</si>
  <si>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</si>
  <si>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</si>
  <si>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</si>
  <si>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</si>
  <si>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</si>
  <si>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</si>
  <si>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</si>
  <si>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</si>
  <si>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</si>
  <si>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</si>
  <si>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</si>
  <si>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</si>
  <si>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</si>
  <si>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</si>
  <si>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</si>
  <si>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</si>
  <si>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</si>
  <si>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</si>
  <si>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</si>
  <si>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</si>
  <si>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</si>
  <si>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</si>
  <si>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</si>
  <si>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</si>
  <si>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</si>
  <si>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</si>
  <si>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</si>
  <si>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</si>
  <si>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</si>
  <si>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</si>
  <si>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</si>
  <si>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</si>
  <si>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</si>
  <si>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</si>
  <si>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</si>
  <si>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</si>
  <si>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</si>
  <si>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</si>
  <si>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</si>
  <si>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</si>
  <si>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</si>
  <si>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</si>
  <si>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</si>
  <si>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</si>
  <si>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</si>
  <si>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</si>
  <si>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</si>
  <si>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</si>
  <si>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</si>
  <si>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</si>
  <si>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</si>
  <si>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</si>
  <si>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</si>
  <si>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</si>
  <si>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</si>
  <si>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</si>
  <si>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</si>
  <si>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</si>
  <si>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</si>
  <si>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</si>
  <si>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</si>
  <si>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</si>
  <si>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</si>
  <si>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</si>
  <si>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</si>
  <si>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</si>
  <si>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</si>
  <si>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</si>
  <si>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</si>
  <si>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</si>
  <si>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</si>
  <si>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</si>
  <si>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</si>
  <si>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</si>
  <si>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</si>
  <si>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</si>
  <si>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</si>
  <si>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</si>
  <si>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</si>
  <si>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</si>
  <si>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</si>
  <si>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</si>
  <si>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</si>
  <si>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</si>
  <si>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</si>
  <si>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</si>
  <si>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</si>
  <si>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</si>
  <si>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</si>
  <si>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</si>
  <si>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</si>
  <si>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</si>
  <si>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</si>
  <si>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</si>
  <si>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</si>
  <si>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</si>
  <si>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</si>
  <si>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</si>
  <si>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</si>
  <si>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</si>
  <si>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</si>
  <si>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</si>
  <si>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</si>
  <si>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</si>
  <si>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</si>
  <si>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</si>
  <si>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</si>
  <si>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</si>
  <si>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</si>
  <si>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</si>
  <si>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</si>
  <si>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</si>
  <si>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</si>
  <si>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</si>
  <si>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</si>
  <si>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</si>
  <si>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</si>
  <si>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</si>
  <si>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</si>
  <si>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</si>
  <si>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</si>
  <si>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</si>
  <si>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</si>
  <si>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</si>
  <si>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</si>
  <si>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</si>
  <si>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</si>
  <si>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</si>
  <si>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</si>
  <si>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</si>
  <si>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</si>
  <si>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</si>
  <si>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</si>
  <si>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</si>
  <si>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</si>
  <si>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</si>
  <si>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</si>
  <si>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</si>
  <si>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</si>
  <si>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</si>
  <si>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</si>
  <si>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</si>
  <si>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</si>
  <si>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</si>
  <si>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</si>
  <si>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</si>
  <si>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</si>
  <si>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</si>
  <si>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</si>
  <si>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</si>
  <si>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</si>
  <si>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</si>
  <si>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</si>
  <si>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</si>
  <si>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</si>
  <si>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</si>
  <si>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</si>
  <si>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</si>
  <si>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</si>
  <si>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</si>
  <si>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</si>
  <si>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</si>
  <si>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</si>
  <si>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</si>
  <si>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</si>
  <si>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</si>
  <si>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</si>
  <si>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</si>
  <si>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</si>
  <si>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</si>
  <si>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</si>
  <si>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</si>
  <si>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</si>
  <si>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</si>
  <si>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</si>
  <si>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</si>
  <si>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</si>
  <si>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</si>
  <si>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</si>
  <si>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</si>
  <si>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</si>
  <si>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</si>
  <si>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</si>
  <si>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</si>
  <si>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</si>
  <si>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</si>
  <si>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</si>
  <si>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</si>
  <si>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</si>
  <si>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</si>
  <si>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</si>
  <si>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</si>
  <si>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</si>
  <si>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</si>
  <si>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</si>
  <si>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</si>
  <si>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</si>
  <si>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</si>
  <si>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</si>
  <si>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</si>
  <si>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</si>
  <si>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</si>
  <si>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</si>
  <si>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</si>
  <si>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</si>
  <si>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</si>
  <si>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</si>
  <si>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</si>
  <si>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</si>
  <si>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</si>
  <si>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</si>
  <si>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</si>
  <si>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</si>
  <si>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</si>
  <si>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</si>
  <si>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</si>
  <si>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</si>
  <si>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</si>
  <si>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</si>
  <si>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</si>
  <si>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</si>
  <si>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</si>
  <si>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</si>
  <si>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</si>
  <si>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</si>
  <si>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</si>
  <si>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</si>
  <si>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</si>
  <si>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</si>
  <si>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</si>
  <si>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</si>
  <si>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</si>
  <si>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</si>
  <si>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</si>
  <si>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</si>
  <si>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</si>
  <si>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</si>
  <si>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</si>
  <si>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</si>
  <si>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</si>
  <si>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</si>
  <si>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</si>
  <si>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</si>
  <si>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</si>
  <si>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</si>
  <si>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</si>
  <si>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</si>
  <si>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</si>
  <si>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</si>
  <si>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</si>
  <si>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</si>
  <si>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</si>
  <si>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</si>
  <si>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</si>
  <si>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</si>
  <si>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</si>
  <si>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</si>
  <si>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</si>
  <si>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</si>
  <si>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</si>
  <si>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</si>
  <si>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</si>
  <si>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</si>
  <si>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</si>
  <si>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</si>
  <si>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</si>
  <si>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</si>
  <si>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</si>
  <si>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</si>
  <si>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</si>
  <si>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</si>
  <si>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</si>
  <si>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</si>
  <si>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</si>
  <si>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</si>
  <si>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</si>
  <si>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</si>
  <si>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</si>
  <si>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</si>
  <si>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</si>
  <si>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</si>
  <si>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</si>
  <si>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</si>
  <si>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</si>
  <si>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</si>
  <si>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</si>
  <si>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</si>
  <si>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</si>
  <si>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</si>
  <si>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</si>
  <si>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</si>
  <si>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</si>
  <si>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</si>
  <si>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</si>
  <si>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</si>
  <si>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</si>
  <si>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</si>
  <si>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</si>
  <si>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</si>
  <si>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</si>
  <si>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</si>
  <si>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</si>
  <si>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</si>
  <si>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</si>
  <si>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</si>
  <si>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</si>
  <si>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</si>
  <si>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</si>
  <si>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</si>
  <si>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</si>
  <si>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</si>
  <si>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</si>
  <si>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</si>
  <si>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</si>
  <si>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</si>
  <si>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</si>
  <si>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</si>
  <si>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</si>
  <si>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</si>
  <si>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</si>
  <si>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</si>
  <si>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</si>
  <si>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</si>
  <si>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</si>
  <si>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</si>
  <si>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</si>
  <si>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</si>
  <si>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</si>
  <si>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</si>
  <si>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</si>
  <si>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</si>
  <si>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</si>
  <si>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</si>
  <si>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</si>
  <si>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</si>
  <si>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</si>
  <si>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</si>
  <si>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</si>
  <si>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</si>
  <si>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</si>
  <si>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</si>
  <si>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</si>
  <si>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</si>
  <si>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</si>
  <si>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</si>
  <si>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</si>
  <si>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</si>
  <si>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</si>
  <si>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</si>
  <si>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</si>
  <si>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</si>
  <si>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</si>
  <si>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</si>
  <si>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</si>
  <si>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</si>
  <si>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</si>
  <si>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</si>
  <si>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</si>
  <si>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</si>
  <si>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</si>
  <si>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</si>
  <si>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</si>
  <si>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</si>
  <si>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</si>
  <si>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</si>
  <si>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</si>
  <si>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</si>
  <si>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</si>
  <si>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</si>
  <si>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</si>
  <si>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</si>
  <si>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</si>
  <si>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</si>
  <si>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</si>
  <si>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</si>
  <si>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</si>
  <si>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</si>
  <si>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</si>
  <si>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</si>
  <si>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</si>
  <si>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</si>
  <si>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</si>
  <si>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</si>
  <si>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</si>
  <si>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</si>
  <si>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</si>
  <si>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</si>
  <si>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</si>
  <si>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</si>
  <si>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</si>
  <si>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</si>
  <si>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</si>
  <si>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</si>
  <si>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</si>
  <si>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</si>
  <si>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</si>
  <si>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</si>
  <si>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</si>
  <si>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</si>
  <si>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</si>
  <si>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</si>
  <si>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</si>
  <si>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</si>
  <si>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</si>
  <si>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</si>
  <si>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</si>
  <si>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</si>
  <si>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</si>
  <si>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</si>
  <si>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</si>
  <si>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</si>
  <si>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</si>
  <si>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</si>
  <si>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</si>
  <si>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</si>
  <si>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</si>
  <si>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</si>
  <si>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</si>
  <si>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</si>
  <si>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</si>
  <si>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</si>
  <si>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</si>
  <si>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</si>
  <si>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</si>
  <si>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</si>
  <si>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</si>
  <si>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</si>
  <si>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</si>
  <si>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</si>
  <si>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</si>
  <si>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</si>
  <si>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</si>
  <si>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</si>
  <si>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</si>
  <si>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</si>
  <si>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</si>
  <si>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</si>
  <si>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</si>
  <si>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</si>
  <si>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</si>
  <si>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</si>
  <si>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</si>
  <si>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</si>
  <si>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</si>
  <si>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</si>
  <si>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</si>
  <si>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</si>
  <si>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</si>
  <si>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</si>
  <si>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</si>
  <si>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</si>
  <si>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</si>
  <si>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</si>
  <si>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</si>
  <si>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</si>
  <si>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</si>
  <si>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</si>
  <si>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</si>
  <si>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</si>
  <si>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</si>
  <si>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</si>
  <si>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</si>
  <si>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</si>
  <si>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</si>
  <si>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</si>
  <si>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</si>
  <si>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</si>
  <si>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</si>
  <si>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</si>
  <si>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</si>
  <si>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</si>
  <si>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</si>
  <si>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</si>
  <si>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</si>
  <si>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</si>
  <si>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</si>
  <si>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</si>
  <si>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</si>
  <si>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</si>
  <si>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</si>
  <si>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</si>
  <si>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</si>
  <si>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</si>
  <si>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</si>
  <si>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</si>
  <si>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</si>
  <si>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</si>
  <si>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</si>
  <si>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</si>
  <si>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</si>
  <si>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</si>
  <si>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</si>
  <si>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</si>
  <si>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</si>
  <si>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</si>
  <si>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</si>
  <si>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</si>
  <si>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</si>
  <si>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</si>
  <si>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</si>
  <si>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</si>
  <si>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</si>
  <si>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</si>
  <si>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</si>
  <si>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</si>
  <si>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</si>
  <si>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</si>
  <si>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</si>
  <si>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</si>
  <si>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</si>
  <si>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</si>
  <si>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</si>
  <si>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</si>
  <si>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</si>
  <si>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</si>
  <si>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</si>
  <si>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</si>
  <si>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</si>
  <si>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</si>
  <si>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</si>
  <si>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</si>
  <si>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</si>
  <si>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</si>
  <si>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</si>
  <si>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</si>
  <si>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</si>
  <si>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</si>
  <si>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</si>
  <si>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</si>
  <si>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</si>
  <si>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</si>
  <si>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</si>
  <si>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</si>
  <si>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</si>
  <si>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</si>
  <si>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</si>
  <si>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</si>
  <si>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</si>
  <si>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</si>
  <si>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</si>
  <si>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</si>
  <si>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</si>
  <si>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</si>
  <si>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</si>
  <si>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</si>
  <si>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</si>
  <si>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</si>
  <si>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</si>
  <si>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</si>
  <si>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</si>
  <si>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</si>
  <si>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</si>
  <si>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</si>
  <si>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</si>
  <si>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</si>
  <si>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</si>
  <si>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</si>
  <si>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</si>
  <si>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</si>
  <si>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</si>
  <si>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</si>
  <si>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</si>
  <si>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</si>
  <si>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</si>
  <si>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</si>
  <si>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</si>
  <si>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</si>
  <si>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</si>
  <si>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</si>
  <si>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</si>
  <si>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</si>
  <si>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</si>
  <si>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</si>
  <si>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</si>
  <si>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</si>
  <si>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</si>
  <si>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</si>
  <si>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</si>
  <si>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</si>
  <si>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</si>
  <si>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</si>
  <si>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</si>
  <si>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</si>
  <si>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</si>
  <si>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</si>
  <si>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</si>
  <si>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</si>
  <si>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</si>
  <si>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</si>
  <si>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</si>
  <si>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</si>
  <si>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</si>
  <si>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</si>
  <si>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</si>
  <si>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</si>
  <si>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</si>
  <si>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</si>
  <si>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</si>
  <si>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</si>
  <si>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</si>
  <si>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</si>
  <si>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</si>
  <si>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</si>
  <si>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</si>
  <si>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</si>
  <si>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</si>
  <si>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</si>
  <si>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</si>
  <si>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</si>
  <si>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</si>
  <si>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</si>
  <si>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</si>
  <si>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</si>
  <si>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</si>
  <si>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</si>
  <si>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</si>
  <si>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</si>
  <si>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</si>
  <si>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</si>
  <si>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</si>
  <si>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</si>
  <si>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</si>
  <si>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</si>
  <si>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</si>
  <si>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</si>
  <si>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</si>
  <si>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</si>
  <si>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</si>
  <si>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</si>
  <si>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</si>
  <si>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</si>
  <si>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</si>
  <si>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</si>
  <si>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</si>
  <si>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</si>
  <si>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</si>
  <si>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</si>
  <si>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</si>
  <si>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</si>
  <si>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</si>
  <si>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</si>
  <si>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</si>
  <si>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</si>
  <si>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</si>
  <si>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</si>
  <si>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</si>
  <si>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</si>
  <si>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</si>
  <si>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</si>
  <si>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</si>
  <si>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</si>
  <si>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</si>
  <si>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</si>
  <si>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</si>
  <si>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</si>
  <si>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</si>
  <si>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</si>
  <si>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</si>
  <si>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</si>
  <si>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</si>
  <si>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</si>
  <si>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</si>
  <si>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</si>
  <si>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</si>
  <si>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</si>
  <si>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</si>
  <si>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</si>
  <si>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</si>
  <si>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</si>
  <si>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</si>
  <si>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</si>
  <si>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</si>
  <si>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</si>
  <si>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</si>
  <si>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</si>
  <si>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</si>
  <si>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</si>
  <si>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</si>
  <si>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</si>
  <si>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</si>
  <si>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</si>
  <si>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</si>
  <si>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</si>
  <si>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</si>
  <si>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</si>
  <si>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</si>
  <si>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</si>
  <si>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</si>
  <si>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</si>
  <si>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</si>
  <si>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</si>
  <si>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</si>
  <si>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</si>
  <si>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</si>
  <si>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</si>
  <si>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</si>
  <si>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</si>
  <si>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</si>
  <si>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</si>
  <si>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</si>
  <si>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</si>
  <si>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</si>
  <si>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</si>
  <si>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</si>
  <si>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</si>
  <si>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</si>
  <si>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</si>
  <si>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</si>
  <si>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</si>
  <si>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</si>
  <si>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</si>
  <si>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</si>
  <si>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</si>
  <si>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</si>
  <si>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</si>
  <si>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</si>
  <si>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</si>
  <si>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</si>
  <si>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</si>
  <si>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</si>
  <si>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</si>
  <si>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</si>
  <si>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</si>
  <si>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</si>
  <si>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</si>
  <si>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</si>
  <si>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</si>
  <si>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</si>
  <si>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</si>
  <si>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</si>
  <si>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</si>
  <si>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</si>
  <si>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</si>
  <si>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</si>
  <si>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</si>
  <si>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</si>
  <si>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</si>
  <si>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</si>
  <si>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</si>
  <si>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</si>
  <si>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</si>
  <si>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</si>
  <si>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</si>
  <si>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</si>
  <si>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</si>
  <si>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</si>
  <si>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</si>
  <si>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</si>
  <si>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</si>
  <si>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</si>
  <si>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</si>
  <si>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</si>
  <si>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</si>
  <si>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</si>
  <si>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</si>
  <si>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</si>
  <si>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</si>
  <si>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</si>
  <si>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</si>
  <si>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</si>
  <si>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</si>
  <si>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</si>
  <si>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</si>
  <si>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</si>
  <si>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</si>
  <si>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</si>
  <si>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</si>
  <si>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</si>
  <si>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</si>
  <si>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</si>
  <si>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</si>
  <si>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</si>
  <si>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</si>
  <si>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</si>
  <si>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</si>
  <si>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</si>
  <si>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</si>
  <si>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</si>
  <si>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</si>
  <si>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</si>
  <si>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</si>
  <si>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</si>
  <si>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</si>
  <si>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</si>
  <si>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</si>
  <si>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</si>
  <si>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</si>
  <si>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</si>
  <si>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</si>
  <si>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</si>
  <si>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</si>
  <si>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</si>
  <si>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</si>
  <si>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</si>
  <si>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</si>
  <si>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</si>
  <si>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</si>
  <si>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</si>
  <si>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</si>
  <si>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</si>
  <si>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</si>
  <si>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</si>
  <si>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</si>
  <si>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</si>
  <si>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</si>
  <si>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</si>
  <si>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</si>
  <si>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</si>
  <si>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</si>
  <si>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</si>
  <si>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</si>
  <si>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</si>
  <si>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</si>
  <si>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</si>
  <si>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</si>
  <si>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</si>
  <si>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</si>
  <si>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</si>
  <si>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</si>
  <si>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</si>
  <si>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</si>
  <si>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</si>
  <si>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</si>
  <si>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</si>
  <si>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</si>
  <si>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</si>
  <si>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</si>
  <si>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</si>
  <si>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</si>
  <si>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</si>
  <si>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</si>
  <si>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</si>
  <si>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</si>
  <si>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</si>
  <si>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</si>
  <si>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</si>
  <si>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</si>
  <si>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</si>
  <si>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</si>
  <si>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</si>
  <si>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</si>
  <si>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</si>
  <si>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</si>
  <si>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</si>
  <si>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</si>
  <si>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</si>
  <si>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</si>
  <si>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</si>
  <si>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</si>
  <si>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</si>
  <si>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</si>
  <si>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</si>
  <si>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</si>
  <si>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</si>
  <si>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</si>
  <si>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</si>
  <si>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</si>
  <si>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</si>
  <si>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</si>
  <si>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</si>
  <si>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</si>
  <si>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</si>
  <si>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</si>
  <si>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</si>
  <si>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</si>
  <si>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</si>
  <si>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</si>
  <si>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</si>
  <si>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</si>
  <si>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</si>
  <si>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</si>
  <si>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</si>
  <si>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</si>
  <si>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</si>
  <si>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</si>
  <si>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</si>
  <si>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</si>
  <si>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</si>
  <si>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</si>
  <si>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</si>
  <si>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</si>
  <si>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</si>
  <si>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</si>
  <si>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</si>
  <si>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</si>
  <si>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</si>
  <si>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</si>
  <si>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</si>
  <si>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</si>
  <si>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</si>
  <si>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</si>
  <si>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</si>
  <si>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</si>
  <si>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</si>
  <si>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</si>
  <si>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</si>
  <si>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</si>
  <si>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</si>
  <si>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</si>
  <si>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</si>
  <si>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</si>
  <si>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</si>
  <si>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</si>
  <si>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</si>
  <si>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</si>
  <si>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</si>
  <si>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</si>
  <si>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</si>
  <si>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</si>
  <si>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</si>
  <si>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</si>
  <si>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</si>
  <si>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</si>
  <si>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</si>
  <si>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</si>
  <si>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</si>
  <si>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</si>
  <si>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</si>
  <si>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</si>
  <si>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</si>
  <si>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</si>
  <si>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</si>
  <si>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</si>
  <si>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</si>
  <si>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</si>
  <si>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</si>
  <si>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</si>
  <si>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</si>
  <si>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</si>
  <si>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</si>
  <si>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</si>
  <si>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</si>
  <si>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</si>
  <si>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</si>
  <si>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</si>
  <si>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</si>
  <si>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</si>
  <si>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</si>
  <si>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</si>
  <si>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</si>
  <si>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</si>
  <si>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</si>
  <si>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</si>
  <si>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</si>
  <si>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</si>
  <si>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</si>
  <si>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</si>
  <si>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</si>
  <si>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</si>
  <si>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</si>
  <si>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</si>
  <si>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</si>
  <si>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</si>
  <si>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</si>
  <si>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</si>
  <si>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</si>
  <si>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</si>
  <si>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</si>
  <si>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</si>
  <si>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</si>
  <si>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</si>
  <si>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</si>
  <si>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</si>
  <si>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</si>
  <si>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</si>
  <si>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</si>
  <si>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</si>
  <si>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</si>
  <si>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</si>
  <si>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</si>
  <si>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</si>
  <si>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</si>
  <si>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</si>
  <si>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</si>
  <si>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</si>
  <si>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</si>
  <si>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</si>
  <si>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</si>
  <si>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</si>
  <si>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</si>
  <si>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</si>
  <si>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</si>
  <si>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</si>
  <si>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</si>
  <si>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</si>
  <si>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</si>
  <si>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</si>
  <si>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</si>
  <si>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</si>
  <si>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</si>
  <si>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</si>
  <si>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</si>
  <si>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</si>
  <si>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</si>
  <si>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</si>
  <si>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</si>
  <si>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</si>
  <si>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</si>
  <si>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</si>
  <si>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</si>
  <si>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</si>
  <si>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</si>
  <si>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</si>
  <si>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</si>
  <si>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</si>
  <si>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</si>
  <si>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</si>
  <si>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</si>
  <si>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</si>
  <si>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</si>
  <si>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</si>
  <si>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</si>
  <si>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</si>
  <si>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</si>
  <si>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</si>
  <si>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</si>
  <si>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</si>
  <si>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</si>
  <si>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</si>
  <si>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</si>
  <si>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</si>
  <si>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</si>
  <si>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</si>
  <si>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</si>
  <si>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</si>
  <si>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</si>
  <si>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</si>
  <si>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</si>
  <si>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</si>
  <si>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</si>
  <si>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</si>
  <si>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</si>
  <si>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</si>
  <si>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</si>
  <si>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</si>
  <si>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</si>
  <si>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</si>
  <si>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</si>
  <si>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</si>
  <si>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</si>
  <si>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</si>
  <si>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</si>
  <si>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</si>
  <si>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</si>
  <si>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</si>
  <si>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</si>
  <si>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</si>
  <si>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</si>
  <si>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</si>
  <si>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</si>
  <si>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</si>
  <si>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</si>
  <si>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</si>
  <si>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</si>
  <si>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</si>
  <si>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</si>
  <si>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</si>
  <si>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</si>
  <si>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</si>
  <si>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</si>
  <si>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</si>
  <si>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</si>
  <si>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</si>
  <si>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</si>
  <si>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</si>
  <si>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</si>
  <si>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</si>
  <si>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</si>
  <si>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</si>
  <si>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</si>
  <si>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</si>
  <si>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</si>
  <si>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</si>
  <si>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</si>
  <si>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</si>
  <si>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</si>
  <si>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</si>
  <si>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</si>
  <si>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</si>
  <si>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</si>
  <si>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</si>
  <si>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</si>
  <si>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</si>
  <si>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</si>
  <si>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</si>
  <si>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</si>
  <si>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</si>
  <si>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</si>
  <si>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</si>
  <si>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</si>
  <si>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</si>
  <si>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</si>
  <si>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</si>
  <si>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</si>
  <si>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</si>
  <si>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</si>
  <si>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</si>
  <si>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</si>
  <si>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</si>
  <si>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</si>
  <si>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</si>
  <si>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</si>
  <si>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</si>
  <si>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</si>
  <si>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</si>
  <si>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</si>
  <si>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</si>
  <si>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</si>
  <si>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</si>
  <si>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</si>
  <si>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</si>
  <si>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</si>
  <si>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</si>
  <si>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</si>
  <si>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</si>
  <si>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</si>
  <si>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</si>
  <si>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</si>
  <si>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</si>
  <si>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</si>
  <si>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</si>
  <si>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</si>
  <si>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</si>
  <si>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</si>
  <si>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</si>
  <si>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</si>
  <si>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</si>
  <si>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</si>
  <si>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</si>
  <si>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</si>
  <si>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</si>
  <si>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</si>
  <si>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</si>
  <si>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</si>
  <si>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</si>
  <si>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</si>
  <si>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</si>
  <si>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</si>
  <si>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</si>
  <si>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</si>
  <si>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</si>
  <si>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</si>
  <si>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</si>
  <si>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</si>
  <si>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</si>
  <si>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</si>
  <si>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</si>
  <si>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</si>
  <si>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</si>
  <si>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</si>
  <si>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</si>
  <si>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</si>
  <si>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</si>
  <si>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</si>
  <si>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</si>
  <si>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</si>
  <si>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</si>
  <si>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</si>
  <si>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</si>
  <si>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</si>
  <si>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</si>
  <si>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</si>
  <si>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</si>
  <si>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</si>
  <si>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</si>
  <si>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</si>
  <si>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</si>
  <si>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</si>
  <si>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</si>
  <si>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</si>
  <si>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</si>
  <si>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</si>
  <si>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</si>
  <si>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</si>
  <si>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</si>
  <si>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</si>
  <si>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</si>
  <si>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</si>
  <si>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</si>
  <si>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</si>
  <si>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</si>
  <si>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</si>
  <si>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</si>
  <si>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</si>
  <si>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</si>
  <si>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</si>
  <si>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</si>
  <si>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</si>
  <si>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</si>
  <si>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</si>
  <si>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</si>
  <si>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</si>
  <si>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</si>
  <si>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</si>
  <si>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</si>
  <si>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</si>
  <si>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</si>
  <si>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</si>
  <si>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</si>
  <si>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</si>
  <si>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</si>
  <si>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</si>
  <si>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</si>
  <si>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</si>
  <si>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</si>
  <si>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</si>
  <si>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</si>
  <si>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</si>
  <si>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</si>
  <si>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</si>
  <si>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</si>
  <si>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</si>
  <si>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</si>
  <si>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</si>
  <si>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</si>
  <si>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</si>
  <si>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</si>
  <si>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</si>
  <si>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</si>
  <si>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</si>
  <si>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</si>
  <si>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</si>
  <si>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</si>
  <si>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</si>
  <si>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</si>
  <si>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</si>
  <si>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</si>
  <si>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</si>
  <si>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</si>
  <si>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</si>
  <si>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</si>
  <si>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</si>
  <si>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</si>
  <si>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</si>
  <si>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</si>
  <si>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</si>
  <si>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</si>
  <si>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</si>
  <si>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</si>
  <si>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</si>
  <si>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</si>
  <si>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</si>
  <si>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</si>
  <si>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</si>
  <si>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</si>
  <si>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</si>
  <si>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</si>
  <si>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</si>
  <si>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</si>
  <si>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</si>
  <si>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</si>
  <si>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</si>
  <si>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</si>
  <si>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</si>
  <si>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</si>
  <si>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</si>
  <si>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</si>
  <si>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</si>
  <si>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</si>
  <si>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</si>
  <si>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</si>
  <si>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</si>
  <si>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</si>
  <si>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</si>
  <si>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</si>
  <si>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</si>
  <si>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</si>
  <si>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</si>
  <si>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</si>
  <si>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</si>
  <si>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</si>
  <si>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</si>
  <si>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</si>
  <si>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</si>
  <si>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</si>
  <si>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</si>
  <si>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</si>
  <si>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</si>
  <si>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</si>
  <si>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</si>
  <si>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</si>
  <si>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</si>
  <si>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</si>
  <si>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</si>
  <si>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</si>
  <si>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</si>
  <si>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</si>
  <si>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</si>
  <si>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</si>
  <si>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</si>
  <si>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</si>
  <si>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</si>
  <si>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</si>
  <si>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</si>
  <si>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</si>
  <si>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</si>
  <si>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</si>
  <si>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</si>
  <si>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</si>
  <si>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</si>
  <si>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</si>
  <si>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</si>
  <si>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</si>
  <si>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</si>
  <si>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</si>
  <si>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</si>
  <si>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</si>
  <si>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</si>
  <si>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</si>
  <si>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</si>
  <si>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</si>
  <si>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</si>
  <si>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</si>
  <si>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</si>
  <si>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</si>
  <si>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</si>
  <si>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</si>
  <si>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</si>
  <si>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</si>
  <si>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</si>
  <si>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</si>
  <si>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</si>
  <si>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</si>
  <si>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</si>
  <si>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</si>
  <si>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</si>
  <si>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</si>
  <si>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</si>
  <si>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</si>
  <si>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</si>
  <si>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</si>
  <si>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</si>
  <si>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</si>
  <si>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</si>
  <si>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</si>
  <si>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</si>
  <si>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</si>
  <si>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</si>
  <si>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</si>
  <si>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</si>
  <si>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</si>
  <si>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</si>
  <si>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</si>
  <si>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</si>
  <si>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</si>
  <si>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</si>
  <si>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</si>
  <si>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</si>
  <si>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</si>
  <si>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</si>
  <si>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</si>
  <si>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</si>
  <si>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</si>
  <si>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</si>
  <si>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</si>
  <si>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</si>
  <si>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</si>
  <si>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</si>
  <si>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</si>
  <si>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</si>
  <si>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</si>
  <si>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</si>
  <si>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</si>
  <si>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</si>
  <si>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</si>
  <si>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</si>
  <si>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</si>
  <si>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</si>
  <si>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</si>
  <si>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</si>
  <si>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</si>
  <si>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</si>
  <si>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</si>
  <si>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</si>
  <si>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</si>
  <si>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</si>
  <si>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</si>
  <si>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</si>
  <si>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</si>
  <si>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</si>
  <si>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</si>
  <si>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</si>
  <si>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</si>
  <si>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</si>
  <si>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</si>
  <si>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</si>
  <si>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</si>
  <si>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</si>
  <si>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</si>
  <si>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</si>
  <si>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</si>
  <si>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</si>
  <si>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</si>
  <si>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</si>
  <si>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</si>
  <si>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</si>
  <si>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</si>
  <si>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</si>
  <si>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</si>
  <si>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</si>
  <si>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</si>
  <si>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</si>
  <si>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</si>
  <si>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</si>
  <si>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</si>
  <si>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</si>
  <si>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</si>
  <si>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</si>
  <si>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</si>
  <si>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</si>
  <si>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</si>
  <si>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</si>
  <si>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</si>
  <si>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</si>
  <si>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</si>
  <si>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</si>
  <si>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</si>
  <si>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</si>
  <si>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</si>
  <si>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</si>
  <si>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</si>
  <si>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</si>
  <si>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</si>
  <si>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</si>
  <si>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</si>
  <si>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</si>
  <si>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</si>
  <si>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</si>
  <si>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</si>
  <si>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</si>
  <si>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</si>
  <si>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</si>
  <si>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</si>
  <si>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</si>
  <si>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</si>
  <si>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</si>
  <si>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</si>
  <si>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</si>
  <si>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</si>
  <si>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</si>
  <si>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</si>
  <si>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</si>
  <si>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</si>
  <si>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</si>
  <si>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</si>
  <si>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</si>
  <si>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</si>
  <si>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</si>
  <si>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</si>
  <si>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</si>
  <si>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</si>
  <si>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</si>
  <si>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</si>
  <si>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</si>
  <si>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</si>
  <si>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</si>
  <si>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</si>
  <si>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</si>
  <si>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</si>
  <si>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</si>
  <si>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</si>
  <si>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</si>
  <si>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</si>
  <si>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</si>
  <si>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</si>
  <si>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</si>
  <si>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</si>
  <si>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</si>
  <si>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</si>
  <si>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</si>
  <si>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</si>
  <si>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</si>
  <si>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</si>
  <si>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</si>
  <si>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</si>
  <si>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</si>
  <si>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</si>
  <si>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</si>
  <si>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</si>
  <si>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</si>
  <si>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</si>
  <si>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</si>
  <si>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</si>
  <si>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</si>
  <si>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</si>
  <si>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</si>
  <si>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</si>
  <si>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</si>
  <si>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</si>
  <si>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</si>
  <si>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</si>
  <si>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</si>
  <si>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</si>
  <si>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</si>
  <si>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</si>
  <si>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</si>
  <si>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</si>
  <si>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</si>
  <si>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</si>
  <si>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</si>
  <si>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</si>
  <si>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</si>
  <si>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</si>
  <si>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</si>
  <si>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</si>
  <si>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</si>
  <si>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</si>
  <si>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</si>
  <si>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</si>
  <si>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</si>
  <si>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</si>
  <si>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</si>
  <si>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</si>
  <si>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</si>
  <si>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</si>
  <si>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</si>
  <si>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</si>
  <si>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</si>
  <si>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</si>
  <si>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</si>
  <si>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</si>
  <si>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</si>
  <si>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</si>
  <si>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</si>
  <si>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</si>
  <si>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</si>
  <si>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</si>
  <si>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</si>
  <si>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</si>
  <si>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</si>
  <si>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</si>
  <si>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</si>
  <si>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</si>
  <si>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</si>
  <si>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</si>
  <si>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</si>
  <si>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</si>
  <si>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</si>
  <si>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</si>
  <si>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</si>
  <si>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</si>
  <si>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</si>
  <si>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</si>
  <si>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</si>
  <si>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</si>
  <si>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</si>
  <si>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</si>
  <si>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</si>
  <si>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</si>
  <si>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</si>
  <si>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</si>
  <si>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</si>
  <si>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</si>
  <si>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</si>
  <si>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</si>
  <si>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</si>
  <si>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</si>
  <si>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</si>
  <si>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</si>
  <si>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</si>
  <si>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</si>
  <si>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</si>
  <si>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</si>
  <si>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</si>
  <si>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</si>
  <si>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</si>
  <si>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</si>
  <si>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</si>
  <si>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</si>
  <si>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</si>
  <si>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</si>
  <si>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</si>
  <si>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</si>
  <si>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</si>
  <si>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</si>
  <si>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</si>
  <si>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</si>
  <si>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</si>
  <si>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</si>
  <si>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</si>
  <si>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</si>
  <si>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</si>
  <si>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</si>
  <si>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</si>
  <si>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</si>
  <si>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</si>
  <si>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</si>
  <si>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</si>
  <si>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</si>
  <si>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</si>
  <si>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</si>
  <si>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</si>
  <si>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</si>
  <si>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</si>
  <si>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</si>
  <si>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</si>
  <si>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</si>
  <si>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</si>
  <si>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</si>
  <si>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</si>
  <si>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</si>
  <si>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</si>
  <si>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</si>
  <si>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</si>
  <si>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</si>
  <si>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</si>
  <si>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</si>
  <si>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</si>
  <si>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</si>
  <si>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</si>
  <si>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</si>
  <si>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</si>
  <si>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</si>
  <si>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</si>
  <si>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</si>
  <si>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</si>
  <si>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</si>
  <si>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</si>
  <si>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</si>
  <si>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</si>
  <si>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</si>
  <si>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</si>
  <si>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</si>
  <si>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</si>
  <si>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</si>
  <si>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</si>
  <si>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</si>
  <si>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</si>
  <si>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</si>
  <si>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</si>
  <si>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</si>
  <si>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</si>
  <si>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</si>
  <si>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</si>
  <si>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</si>
  <si>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</si>
  <si>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</si>
  <si>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</si>
  <si>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</si>
  <si>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</si>
  <si>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</si>
  <si>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</si>
  <si>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</si>
  <si>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</si>
  <si>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</si>
  <si>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</si>
  <si>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</si>
  <si>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</si>
  <si>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</si>
  <si>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</si>
  <si>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</si>
  <si>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</si>
  <si>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</si>
  <si>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</si>
  <si>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</si>
  <si>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</si>
  <si>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</si>
  <si>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</si>
  <si>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</si>
  <si>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</si>
  <si>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</si>
  <si>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</si>
  <si>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</si>
  <si>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</si>
  <si>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</si>
  <si>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</si>
  <si>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</si>
  <si>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</si>
  <si>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</si>
  <si>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</si>
  <si>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</si>
  <si>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</si>
  <si>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</si>
  <si>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</si>
  <si>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</si>
  <si>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</si>
  <si>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</si>
  <si>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</si>
  <si>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</si>
  <si>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</si>
  <si>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</si>
  <si>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</si>
  <si>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</si>
  <si>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</si>
  <si>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</si>
  <si>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</si>
  <si>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</si>
  <si>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</si>
  <si>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</si>
  <si>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</si>
  <si>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</si>
  <si>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</si>
  <si>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</si>
  <si>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</si>
  <si>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</si>
  <si>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</si>
  <si>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</si>
  <si>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</si>
  <si>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</si>
  <si>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</si>
  <si>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</si>
  <si>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</si>
  <si>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</si>
  <si>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</si>
  <si>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</si>
  <si>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</si>
  <si>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</si>
  <si>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</si>
  <si>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</si>
  <si>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</si>
  <si>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</si>
  <si>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</si>
  <si>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</si>
  <si>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</si>
  <si>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</si>
  <si>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</si>
  <si>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</si>
  <si>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</si>
  <si>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</si>
  <si>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</si>
  <si>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</si>
  <si>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</si>
  <si>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</si>
  <si>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</si>
  <si>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</si>
  <si>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</si>
  <si>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</si>
  <si>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</si>
  <si>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</si>
  <si>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</si>
  <si>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</si>
  <si>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</si>
  <si>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</si>
  <si>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</si>
  <si>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</si>
  <si>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</si>
  <si>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</si>
  <si>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</si>
  <si>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</si>
  <si>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</si>
  <si>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</si>
  <si>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</si>
  <si>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</si>
  <si>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</si>
  <si>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</si>
  <si>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</si>
  <si>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</si>
  <si>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</si>
  <si>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</si>
  <si>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</si>
  <si>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</si>
  <si>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</si>
  <si>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</si>
  <si>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</si>
  <si>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</si>
  <si>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</si>
  <si>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</si>
  <si>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</si>
  <si>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</si>
  <si>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</si>
  <si>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</si>
  <si>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</si>
  <si>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</si>
  <si>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</si>
  <si>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</si>
  <si>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</si>
  <si>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</si>
  <si>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</si>
  <si>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</si>
  <si>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</si>
  <si>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</si>
  <si>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</si>
  <si>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</si>
  <si>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</si>
  <si>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</si>
  <si>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</si>
  <si>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</si>
  <si>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</si>
  <si>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</si>
  <si>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</si>
  <si>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</si>
  <si>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</si>
  <si>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</si>
  <si>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</si>
  <si>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</si>
  <si>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</si>
  <si>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</si>
  <si>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</si>
  <si>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</si>
  <si>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</si>
  <si>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</si>
  <si>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</si>
  <si>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</si>
  <si>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</si>
  <si>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</si>
  <si>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</si>
  <si>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</si>
  <si>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</si>
  <si>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</si>
  <si>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</si>
  <si>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</si>
  <si>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</si>
  <si>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</si>
  <si>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</si>
  <si>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</si>
  <si>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</si>
  <si>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</si>
  <si>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</si>
  <si>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</si>
  <si>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</si>
  <si>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</si>
  <si>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</si>
  <si>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</si>
  <si>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</si>
  <si>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</si>
  <si>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</si>
  <si>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</si>
  <si>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</si>
  <si>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</si>
  <si>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</si>
  <si>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</si>
  <si>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</si>
  <si>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</si>
  <si>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</si>
  <si>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</si>
  <si>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</si>
  <si>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</si>
  <si>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</si>
  <si>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</si>
  <si>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</si>
  <si>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</si>
  <si>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</si>
  <si>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</si>
  <si>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</si>
  <si>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</si>
  <si>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</si>
  <si>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</si>
  <si>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</si>
  <si>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</si>
  <si>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</si>
  <si>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</si>
  <si>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</si>
  <si>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</si>
  <si>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</si>
  <si>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</si>
  <si>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</si>
  <si>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</si>
  <si>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</si>
  <si>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</si>
  <si>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</si>
  <si>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</si>
  <si>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</si>
  <si>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</si>
  <si>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</si>
  <si>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</si>
  <si>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</si>
  <si>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</si>
  <si>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</si>
  <si>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</si>
  <si>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</si>
  <si>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</si>
  <si>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</si>
  <si>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</si>
  <si>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</si>
  <si>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</si>
  <si>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</si>
  <si>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</si>
  <si>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</si>
  <si>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</si>
  <si>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</si>
  <si>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</si>
  <si>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</si>
  <si>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</si>
  <si>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</si>
  <si>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</si>
  <si>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</si>
  <si>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</si>
  <si>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</si>
  <si>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</si>
  <si>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</si>
  <si>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</si>
  <si>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</si>
  <si>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</si>
  <si>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</si>
  <si>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</si>
  <si>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</si>
  <si>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</si>
  <si>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</si>
  <si>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</si>
  <si>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</si>
  <si>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</si>
  <si>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</si>
  <si>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</si>
  <si>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</si>
  <si>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</si>
  <si>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</si>
  <si>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</si>
  <si>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</si>
  <si>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</si>
  <si>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</si>
  <si>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</si>
  <si>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</si>
  <si>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</si>
  <si>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</si>
  <si>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</si>
  <si>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</si>
  <si>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</si>
  <si>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</si>
  <si>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</si>
  <si>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</si>
  <si>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</si>
  <si>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</si>
  <si>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</si>
  <si>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</si>
  <si>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</si>
  <si>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</si>
  <si>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</si>
  <si>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</si>
  <si>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</si>
  <si>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</si>
  <si>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</si>
  <si>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</si>
  <si>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</si>
  <si>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</si>
  <si>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</si>
  <si>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</si>
  <si>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</si>
  <si>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</si>
  <si>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</si>
  <si>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</si>
  <si>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</si>
  <si>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</si>
  <si>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</si>
  <si>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</si>
  <si>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</si>
  <si>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</si>
  <si>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</si>
  <si>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</si>
  <si>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</si>
  <si>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</si>
  <si>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</si>
  <si>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</si>
  <si>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</si>
  <si>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</si>
  <si>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</si>
  <si>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</si>
  <si>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</si>
  <si>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</si>
  <si>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</si>
  <si>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</si>
  <si>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</si>
  <si>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</si>
  <si>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</si>
  <si>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</si>
  <si>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</si>
  <si>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</si>
  <si>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</si>
  <si>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</si>
  <si>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</si>
  <si>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</si>
  <si>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</si>
  <si>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</si>
  <si>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</si>
  <si>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</si>
  <si>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</si>
  <si>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</si>
  <si>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</si>
  <si>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</si>
  <si>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</si>
  <si>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</si>
  <si>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</si>
  <si>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</si>
  <si>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</si>
  <si>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</si>
  <si>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</si>
  <si>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</si>
  <si>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</si>
  <si>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</si>
  <si>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</si>
  <si>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</si>
  <si>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</si>
  <si>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</si>
  <si>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</si>
  <si>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</si>
  <si>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</si>
  <si>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</si>
  <si>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</si>
  <si>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</si>
  <si>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</si>
  <si>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</si>
  <si>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</si>
  <si>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</si>
  <si>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</si>
  <si>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</si>
  <si>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</si>
  <si>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</si>
  <si>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</si>
  <si>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</si>
  <si>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</si>
  <si>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</si>
  <si>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</si>
  <si>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</si>
  <si>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</si>
  <si>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</si>
  <si>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</si>
  <si>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</si>
  <si>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</si>
  <si>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</si>
  <si>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</si>
  <si>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</si>
  <si>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</si>
  <si>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</si>
  <si>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</si>
  <si>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</si>
  <si>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</si>
  <si>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</si>
  <si>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</si>
  <si>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</si>
  <si>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</si>
  <si>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</si>
  <si>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</si>
  <si>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</si>
  <si>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</si>
  <si>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</si>
  <si>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</si>
  <si>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</si>
  <si>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</si>
  <si>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</si>
  <si>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</si>
  <si>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</si>
  <si>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</si>
  <si>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</si>
  <si>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</si>
  <si>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</si>
  <si>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</si>
  <si>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</si>
  <si>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</si>
  <si>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</si>
  <si>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</si>
  <si>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</si>
  <si>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</si>
  <si>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</si>
  <si>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</si>
  <si>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</si>
  <si>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</si>
  <si>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</si>
  <si>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</si>
  <si>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</si>
  <si>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</si>
  <si>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</si>
  <si>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</si>
  <si>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</si>
  <si>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</si>
  <si>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</si>
  <si>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</si>
  <si>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</si>
  <si>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</si>
  <si>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</si>
  <si>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</si>
  <si>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</si>
  <si>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</si>
  <si>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</si>
  <si>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</si>
  <si>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</si>
  <si>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</si>
  <si>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</si>
  <si>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</si>
  <si>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</si>
  <si>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</si>
  <si>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</si>
  <si>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</si>
  <si>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</si>
  <si>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</si>
  <si>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</si>
  <si>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</si>
  <si>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</si>
  <si>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</si>
  <si>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</si>
  <si>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</si>
  <si>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</si>
  <si>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</si>
  <si>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</si>
  <si>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</si>
  <si>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</si>
  <si>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</si>
  <si>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</si>
  <si>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</si>
  <si>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</si>
  <si>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</si>
  <si>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</si>
  <si>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</si>
  <si>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</si>
  <si>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</si>
  <si>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</si>
  <si>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</si>
  <si>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</si>
  <si>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</si>
  <si>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</si>
  <si>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</si>
  <si>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</si>
  <si>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</si>
  <si>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</si>
  <si>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</si>
  <si>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</si>
  <si>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</si>
  <si>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</si>
  <si>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</si>
  <si>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</si>
  <si>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</si>
  <si>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</si>
  <si>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</si>
  <si>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</si>
  <si>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</si>
  <si>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</si>
  <si>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</si>
  <si>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</si>
  <si>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</si>
  <si>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</si>
  <si>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</si>
  <si>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</si>
  <si>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</si>
  <si>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</si>
  <si>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</si>
  <si>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</si>
  <si>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</si>
  <si>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</si>
  <si>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</si>
  <si>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</si>
  <si>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</si>
  <si>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</si>
  <si>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</si>
  <si>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</si>
  <si>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</si>
  <si>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</si>
  <si>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</si>
  <si>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</si>
  <si>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</si>
  <si>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</si>
  <si>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</si>
  <si>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</si>
  <si>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</si>
  <si>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</si>
  <si>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</si>
  <si>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</si>
  <si>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</si>
  <si>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</si>
  <si>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</si>
  <si>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</si>
  <si>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</si>
  <si>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</si>
  <si>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</si>
  <si>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</si>
  <si>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</si>
  <si>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</si>
  <si>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</si>
  <si>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</si>
  <si>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</si>
  <si>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</si>
  <si>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</si>
  <si>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</si>
  <si>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</si>
  <si>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</si>
  <si>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</si>
  <si>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</si>
  <si>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</si>
  <si>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</si>
  <si>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</si>
  <si>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</si>
  <si>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</si>
  <si>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</si>
  <si>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</si>
  <si>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</si>
  <si>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</si>
  <si>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</si>
  <si>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</si>
  <si>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</si>
  <si>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</si>
  <si>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</si>
  <si>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</si>
  <si>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</si>
  <si>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</si>
  <si>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</si>
  <si>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</si>
  <si>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</si>
  <si>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</si>
  <si>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</si>
  <si>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</si>
  <si>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</si>
  <si>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</si>
  <si>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</si>
  <si>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</si>
  <si>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</si>
  <si>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</si>
  <si>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</si>
  <si>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</si>
  <si>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</si>
  <si>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</si>
  <si>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</si>
  <si>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</si>
  <si>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</si>
  <si>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</si>
  <si>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</si>
  <si>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</si>
  <si>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</si>
  <si>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</si>
  <si>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</si>
  <si>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</si>
  <si>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</si>
  <si>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</si>
  <si>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</si>
  <si>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</si>
  <si>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</si>
  <si>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</si>
  <si>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</si>
  <si>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</si>
  <si>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</si>
  <si>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</si>
  <si>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</si>
  <si>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</si>
  <si>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</si>
  <si>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</si>
  <si>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</si>
  <si>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</si>
  <si>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</si>
  <si>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</si>
  <si>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</si>
  <si>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</si>
  <si>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</si>
  <si>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</si>
  <si>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</si>
  <si>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</si>
  <si>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</si>
  <si>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</si>
  <si>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</si>
  <si>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</si>
  <si>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</si>
  <si>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</si>
  <si>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</si>
  <si>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</si>
  <si>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</si>
  <si>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</si>
  <si>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</si>
  <si>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</si>
  <si>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</si>
  <si>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</si>
  <si>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</si>
  <si>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</si>
  <si>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</si>
  <si>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</si>
  <si>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</si>
  <si>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</si>
  <si>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</si>
  <si>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</si>
  <si>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</si>
  <si>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</si>
  <si>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</si>
  <si>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</si>
  <si>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</si>
  <si>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</si>
  <si>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</si>
  <si>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</si>
  <si>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</si>
  <si>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</si>
  <si>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</si>
  <si>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</si>
  <si>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</si>
  <si>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</si>
  <si>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</si>
  <si>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</si>
  <si>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</si>
  <si>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</si>
  <si>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</si>
  <si>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</si>
  <si>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</si>
  <si>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</si>
  <si>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</si>
  <si>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</si>
  <si>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</si>
  <si>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</si>
  <si>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</si>
  <si>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</si>
  <si>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</si>
  <si>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</si>
  <si>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</si>
  <si>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</si>
  <si>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</si>
  <si>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</si>
  <si>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</si>
  <si>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</si>
  <si>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</si>
  <si>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</si>
  <si>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</si>
  <si>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</si>
  <si>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</si>
  <si>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</si>
  <si>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</si>
  <si>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</si>
  <si>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</si>
  <si>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</si>
  <si>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</si>
  <si>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</si>
  <si>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</si>
  <si>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</si>
  <si>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</si>
  <si>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</si>
  <si>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</si>
  <si>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</si>
  <si>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</si>
  <si>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</si>
  <si>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</si>
  <si>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</si>
  <si>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</si>
  <si>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</si>
  <si>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</si>
  <si>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</si>
  <si>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</si>
  <si>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</si>
  <si>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</si>
  <si>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</si>
  <si>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</si>
  <si>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</si>
  <si>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</si>
  <si>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</si>
  <si>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</si>
  <si>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</si>
  <si>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</si>
  <si>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</si>
  <si>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</si>
  <si>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</si>
  <si>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</si>
  <si>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</si>
  <si>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</si>
  <si>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</si>
  <si>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</si>
  <si>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</si>
  <si>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</si>
  <si>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</si>
  <si>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</si>
  <si>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</si>
  <si>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</si>
  <si>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</si>
  <si>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</si>
  <si>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</si>
  <si>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</si>
  <si>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</si>
  <si>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</si>
  <si>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</si>
  <si>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</si>
  <si>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</si>
  <si>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</si>
  <si>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</si>
  <si>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</si>
  <si>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</si>
  <si>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</si>
  <si>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</si>
  <si>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</si>
  <si>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</si>
  <si>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</si>
  <si>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</si>
  <si>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</si>
  <si>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</si>
  <si>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</si>
  <si>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</si>
  <si>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</si>
  <si>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</si>
  <si>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</si>
  <si>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</si>
  <si>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</si>
  <si>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</si>
  <si>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</si>
  <si>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</si>
  <si>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</si>
  <si>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</si>
  <si>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</si>
  <si>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</si>
  <si>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</si>
  <si>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</si>
  <si>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</si>
  <si>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</si>
  <si>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</si>
  <si>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</si>
  <si>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</si>
  <si>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</si>
  <si>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</si>
  <si>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</si>
  <si>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</si>
  <si>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</si>
  <si>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</si>
  <si>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</si>
  <si>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</si>
  <si>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</si>
  <si>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</si>
  <si>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</si>
  <si>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</si>
  <si>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</si>
  <si>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</si>
  <si>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</si>
  <si>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</si>
  <si>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</si>
  <si>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</si>
  <si>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</si>
  <si>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</si>
  <si>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</si>
  <si>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</si>
  <si>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</si>
  <si>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</si>
  <si>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</si>
  <si>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</si>
  <si>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</si>
  <si>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</si>
  <si>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</si>
  <si>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</si>
  <si>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</si>
  <si>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</si>
  <si>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</si>
  <si>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</si>
  <si>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</si>
  <si>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</si>
  <si>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</si>
  <si>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</si>
  <si>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</si>
  <si>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</si>
  <si>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</si>
  <si>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</si>
  <si>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</si>
  <si>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</si>
  <si>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</si>
  <si>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</si>
  <si>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</si>
  <si>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</si>
  <si>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</si>
  <si>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</si>
  <si>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</si>
  <si>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</si>
  <si>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</si>
  <si>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</si>
  <si>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</si>
  <si>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</si>
  <si>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</si>
  <si>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</si>
  <si>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</si>
  <si>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</si>
  <si>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</si>
  <si>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</si>
  <si>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</si>
  <si>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</si>
  <si>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</si>
  <si>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</si>
  <si>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</si>
  <si>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</si>
  <si>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</si>
  <si>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</si>
  <si>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</si>
  <si>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</si>
  <si>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</si>
  <si>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</si>
  <si>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</si>
  <si>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</si>
  <si>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</si>
  <si>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</si>
  <si>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</si>
  <si>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</si>
  <si>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</si>
  <si>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</si>
  <si>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</si>
  <si>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</si>
  <si>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</si>
  <si>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</si>
  <si>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</si>
  <si>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</si>
  <si>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</si>
  <si>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</si>
  <si>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</si>
  <si>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</si>
  <si>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</si>
  <si>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</si>
  <si>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</si>
  <si>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</si>
  <si>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</si>
  <si>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</si>
  <si>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</si>
  <si>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</si>
  <si>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</si>
  <si>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</si>
  <si>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</si>
  <si>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</si>
  <si>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</si>
  <si>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</si>
  <si>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</si>
  <si>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</si>
  <si>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</si>
  <si>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</si>
  <si>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</si>
  <si>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</si>
  <si>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</si>
  <si>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</si>
  <si>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</si>
  <si>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</si>
  <si>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</si>
  <si>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</si>
  <si>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</si>
  <si>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</si>
  <si>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</si>
  <si>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</si>
  <si>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</si>
  <si>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</si>
  <si>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</si>
  <si>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</si>
  <si>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</si>
  <si>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</si>
  <si>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</si>
  <si>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</si>
  <si>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</si>
  <si>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</si>
  <si>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</si>
  <si>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</si>
  <si>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</si>
  <si>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</si>
  <si>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</si>
  <si>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</si>
  <si>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</si>
  <si>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</si>
  <si>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</si>
  <si>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</si>
  <si>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</si>
  <si>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</si>
  <si>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</si>
  <si>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</si>
  <si>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</si>
  <si>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</si>
  <si>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</si>
  <si>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</si>
  <si>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</si>
  <si>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</si>
  <si>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</si>
  <si>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</si>
  <si>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</si>
  <si>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</si>
  <si>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</si>
  <si>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</si>
  <si>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</si>
  <si>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</si>
  <si>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</si>
  <si>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</si>
  <si>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</si>
  <si>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</si>
  <si>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</si>
  <si>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</si>
  <si>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</si>
  <si>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</si>
  <si>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</si>
  <si>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</si>
  <si>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</si>
  <si>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</si>
  <si>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</si>
  <si>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</si>
  <si>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</si>
  <si>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</si>
  <si>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</si>
  <si>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</si>
  <si>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</si>
  <si>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</si>
  <si>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</si>
  <si>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</si>
  <si>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</si>
  <si>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</si>
  <si>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</si>
  <si>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</si>
  <si>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</si>
  <si>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</si>
  <si>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</si>
  <si>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</si>
  <si>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</si>
  <si>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</si>
  <si>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</si>
  <si>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</si>
  <si>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</si>
  <si>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</si>
  <si>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</si>
  <si>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</si>
  <si>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</si>
  <si>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</si>
  <si>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</si>
  <si>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</si>
  <si>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</si>
  <si>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</si>
  <si>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</si>
  <si>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</si>
  <si>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</si>
  <si>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</si>
  <si>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</si>
  <si>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</si>
  <si>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</si>
  <si>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</si>
  <si>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</si>
  <si>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</si>
  <si>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</si>
  <si>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</si>
  <si>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</si>
  <si>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</si>
  <si>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</si>
  <si>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</si>
  <si>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</si>
  <si>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</si>
  <si>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</si>
  <si>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</si>
  <si>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</si>
  <si>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</si>
  <si>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</si>
  <si>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</si>
  <si>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</si>
  <si>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</si>
  <si>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</si>
  <si>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</si>
  <si>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</si>
  <si>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</si>
  <si>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</si>
  <si>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</si>
  <si>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</si>
  <si>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</si>
  <si>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</si>
  <si>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</si>
  <si>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</si>
  <si>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</si>
  <si>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</si>
  <si>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</si>
  <si>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</si>
  <si>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</si>
  <si>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</si>
  <si>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</si>
  <si>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</si>
  <si>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</si>
  <si>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</si>
  <si>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</si>
  <si>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</si>
  <si>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</si>
  <si>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</si>
  <si>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</si>
  <si>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</si>
  <si>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</si>
  <si>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</si>
  <si>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</si>
  <si>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</si>
  <si>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</si>
  <si>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</si>
  <si>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</si>
  <si>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</si>
  <si>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</si>
  <si>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</si>
  <si>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</si>
  <si>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</si>
  <si>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</si>
  <si>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</si>
  <si>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</si>
  <si>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</si>
  <si>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</si>
  <si>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</si>
  <si>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</si>
  <si>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</si>
  <si>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</si>
  <si>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</si>
  <si>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</si>
  <si>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</si>
  <si>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</si>
  <si>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</si>
  <si>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</si>
  <si>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</si>
  <si>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</si>
  <si>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</si>
  <si>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</si>
  <si>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</si>
  <si>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</si>
  <si>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</si>
  <si>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</si>
  <si>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</si>
  <si>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</si>
  <si>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</si>
  <si>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</si>
  <si>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</si>
  <si>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</si>
  <si>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</si>
  <si>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</si>
  <si>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</si>
  <si>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</si>
  <si>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</si>
  <si>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</si>
  <si>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</si>
  <si>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</si>
  <si>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</si>
  <si>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</si>
  <si>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</si>
  <si>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</si>
  <si>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</si>
  <si>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</si>
  <si>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</si>
  <si>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</si>
  <si>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</si>
  <si>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</si>
  <si>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</si>
  <si>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</si>
  <si>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</si>
  <si>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</si>
  <si>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</si>
  <si>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</si>
  <si>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</si>
  <si>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</si>
  <si>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</si>
  <si>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</si>
  <si>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</si>
  <si>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</si>
  <si>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</si>
  <si>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</si>
  <si>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</si>
  <si>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</si>
  <si>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</si>
  <si>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</si>
  <si>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</si>
  <si>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</si>
  <si>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</si>
  <si>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</si>
  <si>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</si>
  <si>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</si>
  <si>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</si>
  <si>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</si>
  <si>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</si>
  <si>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</si>
  <si>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</si>
  <si>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</si>
  <si>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</si>
  <si>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</si>
  <si>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</si>
  <si>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</si>
  <si>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</si>
  <si>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</si>
  <si>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</si>
  <si>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</si>
  <si>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</si>
  <si>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</si>
  <si>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</si>
  <si>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</si>
  <si>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</si>
  <si>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</si>
  <si>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</si>
  <si>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</si>
  <si>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</si>
  <si>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</si>
  <si>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</si>
  <si>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</si>
  <si>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</si>
  <si>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</si>
  <si>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</si>
  <si>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</si>
  <si>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</si>
  <si>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</si>
  <si>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</si>
  <si>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</si>
  <si>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</si>
  <si>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</si>
  <si>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</si>
  <si>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</si>
  <si>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</si>
  <si>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</si>
  <si>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</si>
  <si>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</si>
  <si>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</si>
  <si>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</si>
  <si>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</si>
  <si>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</si>
  <si>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</si>
  <si>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</si>
  <si>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</si>
  <si>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</si>
  <si>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</si>
  <si>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</si>
  <si>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</si>
  <si>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</si>
  <si>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</si>
  <si>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</si>
  <si>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</si>
  <si>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</si>
  <si>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</si>
  <si>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</si>
  <si>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</si>
  <si>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</si>
  <si>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</si>
  <si>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</si>
  <si>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</si>
  <si>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</si>
  <si>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</si>
  <si>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</si>
  <si>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</si>
  <si>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</si>
  <si>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</si>
  <si>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</si>
  <si>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</si>
  <si>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</si>
  <si>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</si>
  <si>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</si>
  <si>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</si>
  <si>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</si>
  <si>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</si>
  <si>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</si>
  <si>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</si>
  <si>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</si>
  <si>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</si>
  <si>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</si>
  <si>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</si>
  <si>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</si>
  <si>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</si>
  <si>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</si>
  <si>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</si>
  <si>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</si>
  <si>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</si>
  <si>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</si>
  <si>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</si>
  <si>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</si>
  <si>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</si>
  <si>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</si>
  <si>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</si>
  <si>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</si>
  <si>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</si>
  <si>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</si>
  <si>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</si>
  <si>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</si>
  <si>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</si>
  <si>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</si>
  <si>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</si>
  <si>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</si>
  <si>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</si>
  <si>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</si>
  <si>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</si>
  <si>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</si>
  <si>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</si>
  <si>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</si>
  <si>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</si>
  <si>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</si>
  <si>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</si>
  <si>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</si>
  <si>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</si>
  <si>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</si>
  <si>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</si>
  <si>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</si>
  <si>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</si>
  <si>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</si>
  <si>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</si>
  <si>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</si>
  <si>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</si>
  <si>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</si>
  <si>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</si>
  <si>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</si>
  <si>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</si>
  <si>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</si>
  <si>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</si>
  <si>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</si>
  <si>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</si>
  <si>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</si>
  <si>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</si>
  <si>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</si>
  <si>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</si>
  <si>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</si>
  <si>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</si>
  <si>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</si>
  <si>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</si>
  <si>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</si>
  <si>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</si>
  <si>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</si>
  <si>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</si>
  <si>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</si>
  <si>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</si>
  <si>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</si>
  <si>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</si>
  <si>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</si>
  <si>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</si>
  <si>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</si>
  <si>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</si>
  <si>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</si>
  <si>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</si>
  <si>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</si>
  <si>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</si>
  <si>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</si>
  <si>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</si>
  <si>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</si>
  <si>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</si>
  <si>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</si>
  <si>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</si>
  <si>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</si>
  <si>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</si>
  <si>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</si>
  <si>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</si>
  <si>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</si>
  <si>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</si>
  <si>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</si>
  <si>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</si>
  <si>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</si>
  <si>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</si>
  <si>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</si>
  <si>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</si>
  <si>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</si>
  <si>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</si>
  <si>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</si>
  <si>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</si>
  <si>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</si>
  <si>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</si>
  <si>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</si>
  <si>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</si>
  <si>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</si>
  <si>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</si>
  <si>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</si>
  <si>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</si>
  <si>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</si>
  <si>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</si>
  <si>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</si>
  <si>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</si>
  <si>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</si>
  <si>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</si>
  <si>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</si>
  <si>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</si>
  <si>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</si>
  <si>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</si>
  <si>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</si>
  <si>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</si>
  <si>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</si>
  <si>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</si>
  <si>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</si>
  <si>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</si>
  <si>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</si>
  <si>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</si>
  <si>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</si>
  <si>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</si>
  <si>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</si>
  <si>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</si>
  <si>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</si>
  <si>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</si>
  <si>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</si>
  <si>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</si>
  <si>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</si>
  <si>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</si>
  <si>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</si>
  <si>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</si>
  <si>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</si>
  <si>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</si>
  <si>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</si>
  <si>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</si>
  <si>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</si>
  <si>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</si>
  <si>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</si>
  <si>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</si>
  <si>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</si>
  <si>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</si>
  <si>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</si>
  <si>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</si>
  <si>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</si>
  <si>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</si>
  <si>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</si>
  <si>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</si>
  <si>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</si>
  <si>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</si>
  <si>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</si>
  <si>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</si>
  <si>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</si>
  <si>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</si>
  <si>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</si>
  <si>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</si>
  <si>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</si>
  <si>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</si>
  <si>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</si>
  <si>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</si>
  <si>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</si>
  <si>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</si>
  <si>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</si>
  <si>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</si>
  <si>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</si>
  <si>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</si>
  <si>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</si>
  <si>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</si>
  <si>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</si>
  <si>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</si>
  <si>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</si>
  <si>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</si>
  <si>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</si>
  <si>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</si>
  <si>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</si>
  <si>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</si>
  <si>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</si>
  <si>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</si>
  <si>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</si>
  <si>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</si>
  <si>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</si>
  <si>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</si>
  <si>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</si>
  <si>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</si>
  <si>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</si>
  <si>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</si>
  <si>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</si>
  <si>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</si>
  <si>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</si>
  <si>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</si>
  <si>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</si>
  <si>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</si>
  <si>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</si>
  <si>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</si>
  <si>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</si>
  <si>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</si>
  <si>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</si>
  <si>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</si>
  <si>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</si>
  <si>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</si>
  <si>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</si>
  <si>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</si>
  <si>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</si>
  <si>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</si>
  <si>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</si>
  <si>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</si>
  <si>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</si>
  <si>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</si>
  <si>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</si>
  <si>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</si>
  <si>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</si>
  <si>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</si>
  <si>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</si>
  <si>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</si>
  <si>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</si>
  <si>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</si>
  <si>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</si>
  <si>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</si>
  <si>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</si>
  <si>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</si>
  <si>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</si>
  <si>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</si>
  <si>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</si>
  <si>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</si>
  <si>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</si>
  <si>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</si>
  <si>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</si>
  <si>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</si>
  <si>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</si>
  <si>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</si>
  <si>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</si>
  <si>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</si>
  <si>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</si>
  <si>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</si>
  <si>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</si>
  <si>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</si>
  <si>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</si>
  <si>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</si>
  <si>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</si>
  <si>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</si>
  <si>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</si>
  <si>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</si>
  <si>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</si>
  <si>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</si>
  <si>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</si>
  <si>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</si>
  <si>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</si>
  <si>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</si>
  <si>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</si>
  <si>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</si>
  <si>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</si>
  <si>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</si>
  <si>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</si>
  <si>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</si>
  <si>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</si>
  <si>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</si>
  <si>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</si>
  <si>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</si>
  <si>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</si>
  <si>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</si>
  <si>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</si>
  <si>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</si>
  <si>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</si>
  <si>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</si>
  <si>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</si>
  <si>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</si>
  <si>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</si>
  <si>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</si>
  <si>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</si>
  <si>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</si>
  <si>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</si>
  <si>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</si>
  <si>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</si>
  <si>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</si>
  <si>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</si>
  <si>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</si>
  <si>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</si>
  <si>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</si>
  <si>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</si>
  <si>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</si>
  <si>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</si>
  <si>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</si>
  <si>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</si>
  <si>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</si>
  <si>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</si>
  <si>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</si>
  <si>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</si>
  <si>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</si>
  <si>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</si>
  <si>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</si>
  <si>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</si>
  <si>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</si>
  <si>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</si>
  <si>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</si>
  <si>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</si>
  <si>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</si>
  <si>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</si>
  <si>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</si>
  <si>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</si>
  <si>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</si>
  <si>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</si>
  <si>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</si>
  <si>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</si>
  <si>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</si>
  <si>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</si>
  <si>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</si>
  <si>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</si>
  <si>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</si>
  <si>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</si>
  <si>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</si>
  <si>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</si>
  <si>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</si>
  <si>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</si>
  <si>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</si>
  <si>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</si>
  <si>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</si>
  <si>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</si>
  <si>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</si>
  <si>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</si>
  <si>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</si>
  <si>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</si>
  <si>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</si>
  <si>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</si>
  <si>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</si>
  <si>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</si>
  <si>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</si>
  <si>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</si>
  <si>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</si>
  <si>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</si>
  <si>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</si>
  <si>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</si>
  <si>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</si>
  <si>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</si>
  <si>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</si>
  <si>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</si>
  <si>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</si>
  <si>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</si>
  <si>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</si>
  <si>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</si>
  <si>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</si>
  <si>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</si>
  <si>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</si>
  <si>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</si>
  <si>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</si>
  <si>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</si>
  <si>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</si>
  <si>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</si>
  <si>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</si>
  <si>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</si>
  <si>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</si>
  <si>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</si>
  <si>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</si>
  <si>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</si>
  <si>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</si>
  <si>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</si>
  <si>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</si>
  <si>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</si>
  <si>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</si>
  <si>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</si>
  <si>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</si>
  <si>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</si>
  <si>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</si>
  <si>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</si>
  <si>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</si>
  <si>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</si>
  <si>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</si>
  <si>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</si>
  <si>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</si>
  <si>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</si>
  <si>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</si>
  <si>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</si>
  <si>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</si>
  <si>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</si>
  <si>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</si>
  <si>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</si>
  <si>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</si>
  <si>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</si>
  <si>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</si>
  <si>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</si>
  <si>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</si>
  <si>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</si>
  <si>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</si>
  <si>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</si>
  <si>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</si>
  <si>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</si>
  <si>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</si>
  <si>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</si>
  <si>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</si>
  <si>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</si>
  <si>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</si>
  <si>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</si>
  <si>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</si>
  <si>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</si>
  <si>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</si>
  <si>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</si>
  <si>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</si>
  <si>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</si>
  <si>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</si>
  <si>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</si>
  <si>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</si>
  <si>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</si>
  <si>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</si>
  <si>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</si>
  <si>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</si>
  <si>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</si>
  <si>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</si>
  <si>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</si>
  <si>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</si>
  <si>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</si>
  <si>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</si>
  <si>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</si>
  <si>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</si>
  <si>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</si>
  <si>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</si>
  <si>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</si>
  <si>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</si>
  <si>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</si>
  <si>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</si>
  <si>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</si>
  <si>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</si>
  <si>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</si>
  <si>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</si>
  <si>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</si>
  <si>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</si>
  <si>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</si>
  <si>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</si>
  <si>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</si>
  <si>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</si>
  <si>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</si>
  <si>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</si>
  <si>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</si>
  <si>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</si>
  <si>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</si>
  <si>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</si>
  <si>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</si>
  <si>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</si>
  <si>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</si>
  <si>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</si>
  <si>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</si>
  <si>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</si>
  <si>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</si>
  <si>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</si>
  <si>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</si>
  <si>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</si>
  <si>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</si>
  <si>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</si>
  <si>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</si>
  <si>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</si>
  <si>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</si>
  <si>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</si>
  <si>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</si>
  <si>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</si>
  <si>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</si>
  <si>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</si>
  <si>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</si>
  <si>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</si>
  <si>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</si>
  <si>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</si>
  <si>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</si>
  <si>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</si>
  <si>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</si>
  <si>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</si>
  <si>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</si>
  <si>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</si>
  <si>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</si>
  <si>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</si>
  <si>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</si>
  <si>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</si>
  <si>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</si>
  <si>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</si>
  <si>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</si>
  <si>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</si>
  <si>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</si>
  <si>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</si>
  <si>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</si>
  <si>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</si>
  <si>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</si>
  <si>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</si>
  <si>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</si>
  <si>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</si>
  <si>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</si>
  <si>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</si>
  <si>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</si>
  <si>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</si>
  <si>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</si>
  <si>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</si>
  <si>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</si>
  <si>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</si>
  <si>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</si>
  <si>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</si>
  <si>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</si>
  <si>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</si>
  <si>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</si>
  <si>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</si>
  <si>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</si>
  <si>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</si>
  <si>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</si>
  <si>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</si>
  <si>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</si>
  <si>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</si>
  <si>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</si>
  <si>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</si>
  <si>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</si>
  <si>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</si>
  <si>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</si>
  <si>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</si>
  <si>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</si>
  <si>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</si>
  <si>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</si>
  <si>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</si>
  <si>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</si>
  <si>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</si>
  <si>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</si>
  <si>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</si>
  <si>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</si>
  <si>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</si>
  <si>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</si>
  <si>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</si>
  <si>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</si>
  <si>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</si>
  <si>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</si>
  <si>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</si>
  <si>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</si>
  <si>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</si>
  <si>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</si>
  <si>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</si>
  <si>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</si>
  <si>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</si>
  <si>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</si>
  <si>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</si>
  <si>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</si>
  <si>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</si>
  <si>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</si>
  <si>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</si>
  <si>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</si>
  <si>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</si>
  <si>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</si>
  <si>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</si>
  <si>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</si>
  <si>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</si>
  <si>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</si>
  <si>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</si>
  <si>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</si>
  <si>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</si>
  <si>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</si>
  <si>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</si>
  <si>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</si>
  <si>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</si>
  <si>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</si>
  <si>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</si>
  <si>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</si>
  <si>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</si>
  <si>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</si>
  <si>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</si>
  <si>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</si>
  <si>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</si>
  <si>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</si>
  <si>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</si>
  <si>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</si>
  <si>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</si>
  <si>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</si>
  <si>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</si>
  <si>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</si>
  <si>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</si>
  <si>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</si>
  <si>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</si>
  <si>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</si>
  <si>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</si>
  <si>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</si>
  <si>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</si>
  <si>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</si>
  <si>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</si>
  <si>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</si>
  <si>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</si>
  <si>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</si>
  <si>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</si>
  <si>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</si>
  <si>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</si>
  <si>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</si>
  <si>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</si>
  <si>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</si>
  <si>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</si>
  <si>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</si>
  <si>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</si>
  <si>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</si>
  <si>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</si>
  <si>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</si>
  <si>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</si>
  <si>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</si>
  <si>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</si>
  <si>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</si>
  <si>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</si>
  <si>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</si>
  <si>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</si>
  <si>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</si>
  <si>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</si>
  <si>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</si>
  <si>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</si>
  <si>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</si>
  <si>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</si>
  <si>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</si>
  <si>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</si>
  <si>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</si>
  <si>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</si>
  <si>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</si>
  <si>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</si>
  <si>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</si>
  <si>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</si>
  <si>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</si>
  <si>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</si>
  <si>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</si>
  <si>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</si>
  <si>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</si>
  <si>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</si>
  <si>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</si>
  <si>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</si>
  <si>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</si>
  <si>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</si>
  <si>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</si>
  <si>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</si>
  <si>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</si>
  <si>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</si>
  <si>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</si>
  <si>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</si>
  <si>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</si>
  <si>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</si>
  <si>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</si>
  <si>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</si>
  <si>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</si>
  <si>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</si>
  <si>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</si>
  <si>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</si>
  <si>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</si>
  <si>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</si>
  <si>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</si>
  <si>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</si>
  <si>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</si>
  <si>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</si>
  <si>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</si>
  <si>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</si>
  <si>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</si>
  <si>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</si>
  <si>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</si>
  <si>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</si>
  <si>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</si>
  <si>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</si>
  <si>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</si>
  <si>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</si>
  <si>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</si>
  <si>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</si>
  <si>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</si>
  <si>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</si>
  <si>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</si>
  <si>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</si>
  <si>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</si>
  <si>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</si>
  <si>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</si>
  <si>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</si>
  <si>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</si>
  <si>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</si>
  <si>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</si>
  <si>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</si>
  <si>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</si>
  <si>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</si>
  <si>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</si>
  <si>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</si>
  <si>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</si>
  <si>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</si>
  <si>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</si>
  <si>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</si>
  <si>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</si>
  <si>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</si>
  <si>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</si>
  <si>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</si>
  <si>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</si>
  <si>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</si>
  <si>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</si>
  <si>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</si>
  <si>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</si>
  <si>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</si>
  <si>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</si>
  <si>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</si>
  <si>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</si>
  <si>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</si>
  <si>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</si>
  <si>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</si>
  <si>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</si>
  <si>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</si>
  <si>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</si>
  <si>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</si>
  <si>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</si>
  <si>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</si>
  <si>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</si>
  <si>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</si>
  <si>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</si>
  <si>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</si>
  <si>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</si>
  <si>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</si>
  <si>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</si>
  <si>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</si>
  <si>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</si>
  <si>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</si>
  <si>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</si>
  <si>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</si>
  <si>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</si>
  <si>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</si>
  <si>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</si>
  <si>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</si>
  <si>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</si>
  <si>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</si>
  <si>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</si>
  <si>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</si>
  <si>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</si>
  <si>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</si>
  <si>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</si>
  <si>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</si>
  <si>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</si>
  <si>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</si>
  <si>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</si>
  <si>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</si>
  <si>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</si>
  <si>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</si>
  <si>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</si>
  <si>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</si>
  <si>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</si>
  <si>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</si>
  <si>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</si>
  <si>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</si>
  <si>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</si>
  <si>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</si>
  <si>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</si>
  <si>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</si>
  <si>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</si>
  <si>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</si>
  <si>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</si>
  <si>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</si>
  <si>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</si>
  <si>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</si>
  <si>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</si>
  <si>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</si>
  <si>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</si>
  <si>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</si>
  <si>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</si>
  <si>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</si>
  <si>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</si>
  <si>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</si>
  <si>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</si>
  <si>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</si>
  <si>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</si>
  <si>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</si>
  <si>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</si>
  <si>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</si>
  <si>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</si>
  <si>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</si>
  <si>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</si>
  <si>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</si>
  <si>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</si>
  <si>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</si>
  <si>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</si>
  <si>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</si>
  <si>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</si>
  <si>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</si>
  <si>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</si>
  <si>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</si>
  <si>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</si>
  <si>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</si>
  <si>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</si>
  <si>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</si>
  <si>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</si>
  <si>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</si>
  <si>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</si>
  <si>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</si>
  <si>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</si>
  <si>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</si>
  <si>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</si>
  <si>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</si>
  <si>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</si>
  <si>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</si>
  <si>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</si>
  <si>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</si>
  <si>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</si>
  <si>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</si>
  <si>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</si>
  <si>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</si>
  <si>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</si>
  <si>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</si>
  <si>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</si>
  <si>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</si>
  <si>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</si>
  <si>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</si>
  <si>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</si>
  <si>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</si>
  <si>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</si>
  <si>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</si>
  <si>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</si>
  <si>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</si>
  <si>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</si>
  <si>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</si>
  <si>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</si>
  <si>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</si>
  <si>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</si>
  <si>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</si>
  <si>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</si>
  <si>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</si>
  <si>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</si>
  <si>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</si>
  <si>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</si>
  <si>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</si>
  <si>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</si>
  <si>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</si>
  <si>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</si>
  <si>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</si>
  <si>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</si>
  <si>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</si>
  <si>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</si>
  <si>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</si>
  <si>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</si>
  <si>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</si>
  <si>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</si>
  <si>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</si>
  <si>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</si>
  <si>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</si>
  <si>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</si>
  <si>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</si>
  <si>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</si>
  <si>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</si>
  <si>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</si>
  <si>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</si>
  <si>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</si>
  <si>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</si>
  <si>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</si>
  <si>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</si>
  <si>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</si>
  <si>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</si>
  <si>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</si>
  <si>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</si>
  <si>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</si>
  <si>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</si>
  <si>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</si>
  <si>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</si>
  <si>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</si>
  <si>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</si>
  <si>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</si>
  <si>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</si>
  <si>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</si>
  <si>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</si>
  <si>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</si>
  <si>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</si>
  <si>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</si>
  <si>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</si>
  <si>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</si>
  <si>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</si>
  <si>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</si>
  <si>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</si>
  <si>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</si>
  <si>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</si>
  <si>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</si>
  <si>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</si>
  <si>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</si>
  <si>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</si>
  <si>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</si>
  <si>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</si>
  <si>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</si>
  <si>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</si>
  <si>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</si>
  <si>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</si>
  <si>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</si>
  <si>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</si>
  <si>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</si>
  <si>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</si>
  <si>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</si>
  <si>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</si>
  <si>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</si>
  <si>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</si>
  <si>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</si>
  <si>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</si>
  <si>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</si>
  <si>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</si>
  <si>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</si>
  <si>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</si>
  <si>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</si>
  <si>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</si>
  <si>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</si>
  <si>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</si>
  <si>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</si>
  <si>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</si>
  <si>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</si>
  <si>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</si>
  <si>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</si>
  <si>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</si>
  <si>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</si>
  <si>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</si>
  <si>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</si>
  <si>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</si>
  <si>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</si>
  <si>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</si>
  <si>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</si>
  <si>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</si>
  <si>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</si>
  <si>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</si>
  <si>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</si>
  <si>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</si>
  <si>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</si>
  <si>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</si>
  <si>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</si>
  <si>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</si>
  <si>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</si>
  <si>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</si>
  <si>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</si>
  <si>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</si>
  <si>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</si>
  <si>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</si>
  <si>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</si>
  <si>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</si>
  <si>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</si>
  <si>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</si>
  <si>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</si>
  <si>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</si>
  <si>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</si>
  <si>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</si>
  <si>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</si>
  <si>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</si>
  <si>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</si>
  <si>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</si>
  <si>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</si>
  <si>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</si>
  <si>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</si>
  <si>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</si>
  <si>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</si>
  <si>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</si>
  <si>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</si>
  <si>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</si>
  <si>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</si>
  <si>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</si>
  <si>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</si>
  <si>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</si>
  <si>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</si>
  <si>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</si>
  <si>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</si>
  <si>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</si>
  <si>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</si>
  <si>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</si>
  <si>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</si>
  <si>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</si>
  <si>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</si>
  <si>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</si>
  <si>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</si>
  <si>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</si>
  <si>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</si>
  <si>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</si>
  <si>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</si>
  <si>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</si>
  <si>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</si>
  <si>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</si>
  <si>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</si>
  <si>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</si>
  <si>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</si>
  <si>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</si>
  <si>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</si>
  <si>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</si>
  <si>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</si>
  <si>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</si>
  <si>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</si>
  <si>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</si>
  <si>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</si>
  <si>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</si>
  <si>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</si>
  <si>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</si>
  <si>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</si>
  <si>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</si>
  <si>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</si>
  <si>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</si>
  <si>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</si>
  <si>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</si>
  <si>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</si>
  <si>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</si>
  <si>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</si>
  <si>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</si>
  <si>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</si>
  <si>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</si>
  <si>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</si>
  <si>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</si>
  <si>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</si>
  <si>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</si>
  <si>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</si>
  <si>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</si>
  <si>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</si>
  <si>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</si>
  <si>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</si>
  <si>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</si>
  <si>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</si>
  <si>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</si>
  <si>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</si>
  <si>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</si>
  <si>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</si>
  <si>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</si>
  <si>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</si>
  <si>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</si>
  <si>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</si>
  <si>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</si>
  <si>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</si>
  <si>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</si>
  <si>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</si>
  <si>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</si>
  <si>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</si>
  <si>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</si>
  <si>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</si>
  <si>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</si>
  <si>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</si>
  <si>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</si>
  <si>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</si>
  <si>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</si>
  <si>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</si>
  <si>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</si>
  <si>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</si>
  <si>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</si>
  <si>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</si>
  <si>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</si>
  <si>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</si>
  <si>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</si>
  <si>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</si>
  <si>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</si>
  <si>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</si>
  <si>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</si>
  <si>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</si>
  <si>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</si>
  <si>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</si>
  <si>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</si>
  <si>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</si>
  <si>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</si>
  <si>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</si>
  <si>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</si>
  <si>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</si>
  <si>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</si>
  <si>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</si>
  <si>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</si>
  <si>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</si>
  <si>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</si>
  <si>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</si>
  <si>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</si>
  <si>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</si>
  <si>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</si>
  <si>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</si>
  <si>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</si>
  <si>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</si>
  <si>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</si>
  <si>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</si>
  <si>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</si>
  <si>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</si>
  <si>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</si>
  <si>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</si>
  <si>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</si>
  <si>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</si>
  <si>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</si>
  <si>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</si>
  <si>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</si>
  <si>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</si>
  <si>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</si>
  <si>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</si>
  <si>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</si>
  <si>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</si>
  <si>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</si>
  <si>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</si>
  <si>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</si>
  <si>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</si>
  <si>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</si>
  <si>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</si>
  <si>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</si>
  <si>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</si>
  <si>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</si>
  <si>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</si>
  <si>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</si>
  <si>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</si>
  <si>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</si>
  <si>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</si>
  <si>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</si>
  <si>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</si>
  <si>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</si>
  <si>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</si>
  <si>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</si>
  <si>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</si>
  <si>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</si>
  <si>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</si>
  <si>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</si>
  <si>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</si>
  <si>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</si>
  <si>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</si>
  <si>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</si>
  <si>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</si>
  <si>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</si>
  <si>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</si>
  <si>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</si>
  <si>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</si>
  <si>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</si>
  <si>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</si>
  <si>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</si>
  <si>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</si>
  <si>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</si>
  <si>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</si>
  <si>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</si>
  <si>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</si>
  <si>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</si>
  <si>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</si>
  <si>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</si>
  <si>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</si>
  <si>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</si>
  <si>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</si>
  <si>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</si>
  <si>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</si>
  <si>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</si>
  <si>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</si>
  <si>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</si>
  <si>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</si>
  <si>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</si>
  <si>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</si>
  <si>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</si>
  <si>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</si>
  <si>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</si>
  <si>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</si>
  <si>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</si>
  <si>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</si>
  <si>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</si>
  <si>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</si>
  <si>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</si>
  <si>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</si>
  <si>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</si>
  <si>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</si>
  <si>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</si>
  <si>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</si>
  <si>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</si>
  <si>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</si>
  <si>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</si>
  <si>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</si>
  <si>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</si>
  <si>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</si>
  <si>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</si>
  <si>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</si>
  <si>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</si>
  <si>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</si>
  <si>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</si>
  <si>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</si>
  <si>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</si>
  <si>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</si>
  <si>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</si>
  <si>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</si>
  <si>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</si>
  <si>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</si>
  <si>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</si>
  <si>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</si>
  <si>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</si>
  <si>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</si>
  <si>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</si>
  <si>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</si>
  <si>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</si>
  <si>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</si>
  <si>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</si>
  <si>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</si>
  <si>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</si>
  <si>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</si>
  <si>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</si>
  <si>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</si>
  <si>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</si>
  <si>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</si>
  <si>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</si>
  <si>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</si>
  <si>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</si>
  <si>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</si>
  <si>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</si>
  <si>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</si>
  <si>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</si>
  <si>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</si>
  <si>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</si>
  <si>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</si>
  <si>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</si>
  <si>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</si>
  <si>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</si>
  <si>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</si>
  <si>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</si>
  <si>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</si>
  <si>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</si>
  <si>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</si>
  <si>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</si>
  <si>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</si>
  <si>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</si>
  <si>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</si>
  <si>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</si>
  <si>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</si>
  <si>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</si>
  <si>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</si>
  <si>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</si>
  <si>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</si>
  <si>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</si>
  <si>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</si>
  <si>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</si>
  <si>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</si>
  <si>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</si>
  <si>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</si>
  <si>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</si>
  <si>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</si>
  <si>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</si>
  <si>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</si>
  <si>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</si>
  <si>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</si>
  <si>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</si>
  <si>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</si>
  <si>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</si>
  <si>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</si>
  <si>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</si>
  <si>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</si>
  <si>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</si>
  <si>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</si>
  <si>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</si>
  <si>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</si>
  <si>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</si>
  <si>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</si>
  <si>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</si>
  <si>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</si>
  <si>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</si>
  <si>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</si>
  <si>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</si>
  <si>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</si>
  <si>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</si>
  <si>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</si>
  <si>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</si>
  <si>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</si>
  <si>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</si>
  <si>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</si>
  <si>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</si>
  <si>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</si>
  <si>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</si>
  <si>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</si>
  <si>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</si>
  <si>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</si>
  <si>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</si>
  <si>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</si>
  <si>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</si>
  <si>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</si>
  <si>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</si>
  <si>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</si>
  <si>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</si>
  <si>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</si>
  <si>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</si>
  <si>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</si>
  <si>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</si>
  <si>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</si>
  <si>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</si>
  <si>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</si>
  <si>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</si>
  <si>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</si>
  <si>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</si>
  <si>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</si>
  <si>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</si>
  <si>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</si>
  <si>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</si>
  <si>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</si>
  <si>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</si>
  <si>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</si>
  <si>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</si>
  <si>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</si>
  <si>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</si>
  <si>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</si>
  <si>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</si>
  <si>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</si>
  <si>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</si>
  <si>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</si>
  <si>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</si>
  <si>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</si>
  <si>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</si>
  <si>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</si>
  <si>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</si>
  <si>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</si>
  <si>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</si>
  <si>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</si>
  <si>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</si>
  <si>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</si>
  <si>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</si>
  <si>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</si>
  <si>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</si>
  <si>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</si>
  <si>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</si>
  <si>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</si>
  <si>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</si>
  <si>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</si>
  <si>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</si>
  <si>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</si>
  <si>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</si>
  <si>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</si>
  <si>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</si>
  <si>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</si>
  <si>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</si>
  <si>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</si>
  <si>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</si>
  <si>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</si>
  <si>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</si>
  <si>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</si>
  <si>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</si>
  <si>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</si>
  <si>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</si>
  <si>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</si>
  <si>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</si>
  <si>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</si>
  <si>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</si>
  <si>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</si>
  <si>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</si>
  <si>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</si>
  <si>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</si>
  <si>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</si>
  <si>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</si>
  <si>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</si>
  <si>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</si>
  <si>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</si>
  <si>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</si>
  <si>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</si>
  <si>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</si>
  <si>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</si>
  <si>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</si>
  <si>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</si>
  <si>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</si>
  <si>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</si>
  <si>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</si>
  <si>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</si>
  <si>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</si>
  <si>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</si>
  <si>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</si>
  <si>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</si>
  <si>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</si>
  <si>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</si>
  <si>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</si>
  <si>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</si>
  <si>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</si>
  <si>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</si>
  <si>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</si>
  <si>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</si>
  <si>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</si>
  <si>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</si>
  <si>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</si>
  <si>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</si>
  <si>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</si>
  <si>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</si>
  <si>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</si>
  <si>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</si>
  <si>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</si>
  <si>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</si>
  <si>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</si>
  <si>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</si>
  <si>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</si>
  <si>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</si>
  <si>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</si>
  <si>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</si>
  <si>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</si>
  <si>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</si>
  <si>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</si>
  <si>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</si>
  <si>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</si>
  <si>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</si>
  <si>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</si>
  <si>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</si>
  <si>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</si>
  <si>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</si>
  <si>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</si>
  <si>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</si>
  <si>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</si>
  <si>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</si>
  <si>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</si>
  <si>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</si>
  <si>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</si>
  <si>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</si>
  <si>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</si>
  <si>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</si>
  <si>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</si>
  <si>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</si>
  <si>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</si>
  <si>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</si>
  <si>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</si>
  <si>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</si>
  <si>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</si>
  <si>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</si>
  <si>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</si>
  <si>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</si>
  <si>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</si>
  <si>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</si>
  <si>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</si>
  <si>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</si>
  <si>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</si>
  <si>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</si>
  <si>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</si>
  <si>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</si>
  <si>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</si>
  <si>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</si>
  <si>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</si>
  <si>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</si>
  <si>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</si>
  <si>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</si>
  <si>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</si>
  <si>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</si>
  <si>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</si>
  <si>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</si>
  <si>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</si>
  <si>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</si>
  <si>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</si>
  <si>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</si>
  <si>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</si>
  <si>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</si>
  <si>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</si>
  <si>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</si>
  <si>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</si>
  <si>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</si>
  <si>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</si>
  <si>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</si>
  <si>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</si>
  <si>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</si>
  <si>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</si>
  <si>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</si>
  <si>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</si>
  <si>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</si>
  <si>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</si>
  <si>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</si>
  <si>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</si>
  <si>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</si>
  <si>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</si>
  <si>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</si>
  <si>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</si>
  <si>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</si>
  <si>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</si>
  <si>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</si>
  <si>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</si>
  <si>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</si>
  <si>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</si>
  <si>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</si>
  <si>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</si>
  <si>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</si>
  <si>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</si>
  <si>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</si>
  <si>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</si>
  <si>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</si>
  <si>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</si>
  <si>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</si>
  <si>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</si>
  <si>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</si>
  <si>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</si>
  <si>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</si>
  <si>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</si>
  <si>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</si>
  <si>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</si>
  <si>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</si>
  <si>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</si>
  <si>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</si>
  <si>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</si>
  <si>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</si>
  <si>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</si>
  <si>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</si>
  <si>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</si>
  <si>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</si>
  <si>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</si>
  <si>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</si>
  <si>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</si>
  <si>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</si>
  <si>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</si>
  <si>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</si>
  <si>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</si>
  <si>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</si>
  <si>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</si>
  <si>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</si>
  <si>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</si>
  <si>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</si>
  <si>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</si>
  <si>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</si>
  <si>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</si>
  <si>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</si>
  <si>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</si>
  <si>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</si>
  <si>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</si>
  <si>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</si>
  <si>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</si>
  <si>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</si>
  <si>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</si>
  <si>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</si>
  <si>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</si>
  <si>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</si>
  <si>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</si>
  <si>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</si>
  <si>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</si>
  <si>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</si>
  <si>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</si>
  <si>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</si>
  <si>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</si>
  <si>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</si>
  <si>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</si>
  <si>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</si>
  <si>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</si>
  <si>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</si>
  <si>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</si>
  <si>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</si>
  <si>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</si>
  <si>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</si>
  <si>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</si>
  <si>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</si>
  <si>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</si>
  <si>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</si>
  <si>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</si>
  <si>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</si>
  <si>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</si>
  <si>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</si>
  <si>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</si>
  <si>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</si>
  <si>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</si>
  <si>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</si>
  <si>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</si>
  <si>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</si>
  <si>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</si>
  <si>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</si>
  <si>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</si>
  <si>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</si>
  <si>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</si>
  <si>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</si>
  <si>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</si>
  <si>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</si>
  <si>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</si>
  <si>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</si>
  <si>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</si>
  <si>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</si>
  <si>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</si>
  <si>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</si>
  <si>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</si>
  <si>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</si>
  <si>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</si>
  <si>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</si>
  <si>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</si>
  <si>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</si>
  <si>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</si>
  <si>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</si>
  <si>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</si>
  <si>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</si>
  <si>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</si>
  <si>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</si>
  <si>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</si>
  <si>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</si>
  <si>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</si>
  <si>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</si>
  <si>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</si>
  <si>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</si>
  <si>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</si>
  <si>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</si>
  <si>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</si>
  <si>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</si>
  <si>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</si>
  <si>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</si>
  <si>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</si>
  <si>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</si>
  <si>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</si>
  <si>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</si>
  <si>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</si>
  <si>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</si>
  <si>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</si>
  <si>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</si>
  <si>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</si>
  <si>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</si>
  <si>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</si>
  <si>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</si>
  <si>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</si>
  <si>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</si>
  <si>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</si>
  <si>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</si>
  <si>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</si>
  <si>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</si>
  <si>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</si>
  <si>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</si>
  <si>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</si>
  <si>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</si>
  <si>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</si>
  <si>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</si>
  <si>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</si>
  <si>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</si>
  <si>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</si>
  <si>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</si>
  <si>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</si>
  <si>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</si>
  <si>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</si>
  <si>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</si>
  <si>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</si>
  <si>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</si>
  <si>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</si>
  <si>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</si>
  <si>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</si>
  <si>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</si>
  <si>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</si>
  <si>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</si>
  <si>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</si>
  <si>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</si>
  <si>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</si>
  <si>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</si>
  <si>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</si>
  <si>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</si>
  <si>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</si>
  <si>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</si>
  <si>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</si>
  <si>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</si>
  <si>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</si>
  <si>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</si>
  <si>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</si>
  <si>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</si>
  <si>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</si>
  <si>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</si>
  <si>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</si>
  <si>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</si>
  <si>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</si>
  <si>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</si>
  <si>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</si>
  <si>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</si>
  <si>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</si>
  <si>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</si>
  <si>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</si>
  <si>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</si>
  <si>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</si>
  <si>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</si>
  <si>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</si>
  <si>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</si>
  <si>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</si>
  <si>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</si>
  <si>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</si>
  <si>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</si>
  <si>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</si>
  <si>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</si>
  <si>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</si>
  <si>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</si>
  <si>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</si>
  <si>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</si>
  <si>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</si>
  <si>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</si>
  <si>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</si>
  <si>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</si>
  <si>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</si>
  <si>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</si>
  <si>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</si>
  <si>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</si>
  <si>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</si>
  <si>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</si>
  <si>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</si>
  <si>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</si>
  <si>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</si>
  <si>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</si>
  <si>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</si>
  <si>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</si>
  <si>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</si>
  <si>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</si>
  <si>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</si>
  <si>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</si>
  <si>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</si>
  <si>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</si>
  <si>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</si>
  <si>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</si>
  <si>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</si>
  <si>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</si>
  <si>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</si>
  <si>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</si>
  <si>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</si>
  <si>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</si>
  <si>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</si>
  <si>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</si>
  <si>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</si>
  <si>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</si>
  <si>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</si>
  <si>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</si>
  <si>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</si>
  <si>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</si>
  <si>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</si>
  <si>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</si>
  <si>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</si>
  <si>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</si>
  <si>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</si>
  <si>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</si>
  <si>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</si>
  <si>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</si>
  <si>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</si>
  <si>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</si>
  <si>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</si>
  <si>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</si>
  <si>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</si>
  <si>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</si>
  <si>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</si>
  <si>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</si>
  <si>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</si>
  <si>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</si>
  <si>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</si>
  <si>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</si>
  <si>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</si>
  <si>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</si>
  <si>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</si>
  <si>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</si>
  <si>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</si>
  <si>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</si>
  <si>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</si>
  <si>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</si>
  <si>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</si>
  <si>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</si>
  <si>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</si>
  <si>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</si>
  <si>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</si>
  <si>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</si>
  <si>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</si>
  <si>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</si>
  <si>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</si>
  <si>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</si>
  <si>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</si>
  <si>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</si>
  <si>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</si>
  <si>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</si>
  <si>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</si>
  <si>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</si>
  <si>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</si>
  <si>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</si>
  <si>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</si>
  <si>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</si>
  <si>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</si>
  <si>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</si>
  <si>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</si>
  <si>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</si>
  <si>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</si>
  <si>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</si>
  <si>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</si>
  <si>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</si>
  <si>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</si>
  <si>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</si>
  <si>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</si>
  <si>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</si>
  <si>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</si>
  <si>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</si>
  <si>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</si>
  <si>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</si>
  <si>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</si>
  <si>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</si>
  <si>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</si>
  <si>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</si>
  <si>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</si>
  <si>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</si>
  <si>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</si>
  <si>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</si>
  <si>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</si>
  <si>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</si>
  <si>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</si>
  <si>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</si>
  <si>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</si>
  <si>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</si>
  <si>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</si>
  <si>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</si>
  <si>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</si>
  <si>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</si>
  <si>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</si>
  <si>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</si>
  <si>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</si>
  <si>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</si>
  <si>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</si>
  <si>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</si>
  <si>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</si>
  <si>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</si>
  <si>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</si>
  <si>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</si>
  <si>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</si>
  <si>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</si>
  <si>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</si>
  <si>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</si>
  <si>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</si>
  <si>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</si>
  <si>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</si>
  <si>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</si>
  <si>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</si>
  <si>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</si>
  <si>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</si>
  <si>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</si>
  <si>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</si>
  <si>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</si>
  <si>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</si>
  <si>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</si>
  <si>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</si>
  <si>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</si>
  <si>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</si>
  <si>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</si>
  <si>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</si>
  <si>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</si>
  <si>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</si>
  <si>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</si>
  <si>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</si>
  <si>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</si>
  <si>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</si>
  <si>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</si>
  <si>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</si>
  <si>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</si>
  <si>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</si>
  <si>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</si>
  <si>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</si>
  <si>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</si>
  <si>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</si>
  <si>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</si>
  <si>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</si>
  <si>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</si>
  <si>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</si>
  <si>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</si>
  <si>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</si>
  <si>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</si>
  <si>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</si>
  <si>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</si>
  <si>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</si>
  <si>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</si>
  <si>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</si>
  <si>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</si>
  <si>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</si>
  <si>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</si>
  <si>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</si>
  <si>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</si>
  <si>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</si>
  <si>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</si>
  <si>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</si>
  <si>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</si>
  <si>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</si>
  <si>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</si>
  <si>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</si>
  <si>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</si>
  <si>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</si>
  <si>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</si>
  <si>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</si>
  <si>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</si>
  <si>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</si>
  <si>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</si>
  <si>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</si>
  <si>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</si>
  <si>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</si>
  <si>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</si>
  <si>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</si>
  <si>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</si>
  <si>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</si>
  <si>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</si>
  <si>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</si>
  <si>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</si>
  <si>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</si>
  <si>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</si>
  <si>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</si>
  <si>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</si>
  <si>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</si>
  <si>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</si>
  <si>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</si>
  <si>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</si>
  <si>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</si>
  <si>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</si>
  <si>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</si>
  <si>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</si>
  <si>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</si>
  <si>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</si>
  <si>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</si>
  <si>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</si>
  <si>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</si>
  <si>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</si>
  <si>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</si>
  <si>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</si>
  <si>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</si>
  <si>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</si>
  <si>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</si>
  <si>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</si>
  <si>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</si>
  <si>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</si>
  <si>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</si>
  <si>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</si>
  <si>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</si>
  <si>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</si>
  <si>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</si>
  <si>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</si>
  <si>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</si>
  <si>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</si>
  <si>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</si>
  <si>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</si>
  <si>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</si>
  <si>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</si>
  <si>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</si>
  <si>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</si>
  <si>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</si>
  <si>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</si>
  <si>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</si>
  <si>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</si>
  <si>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</si>
  <si>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</si>
  <si>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</si>
  <si>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</si>
  <si>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</si>
  <si>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</si>
  <si>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</si>
  <si>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</si>
  <si>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</si>
  <si>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</si>
  <si>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</si>
  <si>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</si>
  <si>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</si>
  <si>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</si>
  <si>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</si>
  <si>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</si>
  <si>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</si>
  <si>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</si>
  <si>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</si>
  <si>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</si>
  <si>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</si>
  <si>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</si>
  <si>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</si>
  <si>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</si>
  <si>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</si>
  <si>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</si>
  <si>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</si>
  <si>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</si>
  <si>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</si>
  <si>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</si>
  <si>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</si>
  <si>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</si>
  <si>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</si>
  <si>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</si>
  <si>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</si>
  <si>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</si>
  <si>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</si>
  <si>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</si>
  <si>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</si>
  <si>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</si>
  <si>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</si>
  <si>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</si>
  <si>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</si>
  <si>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</si>
  <si>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</si>
  <si>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</si>
  <si>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</si>
  <si>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</si>
  <si>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</si>
  <si>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</si>
  <si>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</si>
  <si>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</si>
  <si>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</si>
  <si>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</si>
  <si>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</si>
  <si>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</si>
  <si>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</si>
  <si>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</si>
  <si>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</si>
  <si>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</si>
  <si>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</si>
  <si>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</si>
  <si>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</si>
  <si>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</si>
  <si>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</si>
  <si>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</si>
  <si>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</si>
  <si>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</si>
  <si>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</si>
  <si>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</si>
  <si>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</si>
  <si>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</si>
  <si>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</si>
  <si>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</si>
  <si>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</si>
  <si>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</si>
  <si>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</si>
  <si>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</si>
  <si>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</si>
  <si>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</si>
  <si>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</si>
  <si>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</si>
  <si>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</si>
  <si>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</si>
  <si>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</si>
  <si>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</si>
  <si>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</si>
  <si>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</si>
  <si>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</si>
  <si>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</si>
  <si>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</si>
  <si>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</si>
  <si>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</si>
  <si>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</si>
  <si>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</si>
  <si>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</si>
  <si>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</si>
  <si>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</si>
  <si>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</si>
  <si>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</si>
  <si>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</si>
  <si>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</si>
  <si>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</si>
  <si>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</si>
  <si>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</si>
  <si>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</si>
  <si>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</si>
  <si>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</si>
  <si>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</si>
  <si>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</si>
  <si>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</si>
  <si>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</si>
  <si>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</si>
  <si>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</si>
  <si>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</si>
  <si>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</si>
  <si>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</si>
  <si>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</si>
  <si>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</si>
  <si>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</si>
  <si>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</si>
  <si>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</si>
  <si>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</si>
  <si>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</si>
  <si>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</si>
  <si>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</si>
  <si>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</si>
  <si>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</si>
  <si>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</si>
  <si>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</si>
  <si>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</si>
  <si>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</si>
  <si>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</si>
  <si>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</si>
  <si>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</si>
  <si>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</si>
  <si>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</si>
  <si>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</si>
  <si>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</si>
  <si>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</si>
  <si>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</si>
  <si>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</si>
  <si>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</si>
  <si>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</si>
  <si>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</si>
  <si>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</si>
  <si>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</si>
  <si>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</si>
  <si>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</si>
  <si>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</si>
  <si>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</si>
  <si>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</si>
  <si>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</si>
  <si>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</si>
  <si>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</si>
  <si>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</si>
  <si>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</si>
  <si>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</si>
  <si>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</si>
  <si>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</si>
  <si>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</si>
  <si>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</si>
  <si>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</si>
  <si>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</si>
  <si>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</si>
  <si>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</si>
  <si>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</si>
  <si>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</si>
  <si>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</si>
  <si>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</si>
  <si>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</si>
  <si>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</si>
  <si>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</si>
  <si>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</si>
  <si>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</si>
  <si>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</si>
  <si>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</si>
  <si>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</si>
  <si>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</si>
  <si>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</si>
  <si>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</si>
  <si>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</si>
  <si>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</si>
  <si>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</si>
  <si>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</si>
  <si>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</si>
  <si>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</si>
  <si>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</si>
  <si>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</si>
  <si>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</si>
  <si>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</si>
  <si>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</si>
  <si>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</si>
  <si>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</si>
  <si>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</si>
  <si>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</si>
  <si>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</si>
  <si>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</si>
  <si>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</si>
  <si>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</si>
  <si>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</si>
  <si>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</si>
  <si>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</si>
  <si>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</si>
  <si>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</si>
  <si>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</si>
  <si>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</si>
  <si>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</si>
  <si>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</si>
  <si>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</si>
  <si>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</si>
  <si>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</si>
  <si>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</si>
  <si>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</si>
  <si>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</si>
  <si>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</si>
  <si>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</si>
  <si>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</si>
  <si>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</si>
  <si>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</si>
  <si>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</si>
  <si>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</si>
  <si>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</si>
  <si>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</si>
  <si>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</si>
  <si>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</si>
  <si>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</si>
  <si>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</si>
  <si>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</si>
  <si>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</si>
  <si>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</si>
  <si>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</si>
  <si>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</si>
  <si>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</si>
  <si>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</si>
  <si>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</si>
  <si>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</si>
  <si>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</si>
  <si>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</si>
  <si>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</si>
  <si>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</si>
  <si>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</si>
  <si>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</si>
  <si>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</si>
  <si>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</si>
  <si>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</si>
  <si>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</si>
  <si>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</si>
  <si>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</si>
  <si>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</si>
  <si>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</si>
  <si>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</si>
  <si>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</si>
  <si>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</si>
  <si>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</si>
  <si>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</si>
  <si>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</si>
  <si>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</si>
  <si>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</si>
  <si>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</si>
  <si>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</si>
  <si>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</si>
  <si>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</si>
  <si>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</si>
  <si>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</si>
  <si>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</si>
  <si>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</si>
  <si>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</si>
  <si>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</si>
  <si>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</si>
  <si>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</si>
  <si>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</si>
  <si>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</si>
  <si>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</si>
  <si>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</si>
  <si>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</si>
  <si>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</si>
  <si>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</si>
  <si>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</si>
  <si>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</si>
  <si>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</si>
  <si>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</si>
  <si>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</si>
  <si>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</si>
  <si>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</si>
  <si>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</si>
  <si>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</si>
  <si>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</si>
  <si>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</si>
  <si>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</si>
  <si>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</si>
  <si>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</si>
  <si>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</si>
  <si>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</si>
  <si>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</si>
  <si>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</si>
  <si>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</si>
  <si>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</si>
  <si>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</si>
  <si>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</si>
  <si>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</si>
  <si>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</si>
  <si>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</si>
  <si>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</si>
  <si>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</si>
  <si>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</si>
  <si>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</si>
  <si>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</si>
  <si>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</si>
  <si>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</si>
  <si>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</si>
  <si>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</si>
  <si>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</si>
  <si>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</si>
  <si>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</si>
  <si>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</si>
  <si>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</si>
  <si>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</si>
  <si>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</si>
  <si>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</si>
  <si>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</si>
  <si>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</si>
  <si>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</si>
  <si>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</si>
  <si>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</si>
  <si>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</si>
  <si>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</si>
  <si>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</si>
  <si>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</si>
  <si>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</si>
  <si>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</si>
  <si>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</si>
  <si>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</si>
  <si>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</si>
  <si>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</si>
  <si>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</si>
  <si>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</si>
  <si>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</si>
  <si>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</si>
  <si>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</si>
  <si>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</si>
  <si>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</si>
  <si>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</si>
  <si>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</si>
  <si>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</si>
  <si>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</si>
  <si>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</si>
  <si>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</si>
  <si>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</si>
  <si>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</si>
  <si>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</si>
  <si>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</si>
  <si>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</si>
  <si>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</si>
  <si>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</si>
  <si>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</si>
  <si>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</si>
  <si>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</si>
  <si>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</si>
  <si>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</si>
  <si>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</si>
  <si>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</si>
  <si>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</si>
  <si>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</si>
  <si>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</si>
  <si>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</si>
  <si>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</si>
  <si>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</si>
  <si>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</si>
  <si>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</si>
  <si>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</si>
  <si>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</si>
  <si>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</si>
  <si>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</si>
  <si>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</si>
  <si>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</si>
  <si>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</si>
  <si>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</si>
  <si>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</si>
  <si>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</si>
  <si>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</si>
  <si>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</si>
  <si>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</si>
  <si>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</si>
  <si>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</si>
  <si>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</si>
  <si>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</si>
  <si>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</si>
  <si>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</si>
  <si>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</si>
  <si>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</si>
  <si>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</si>
  <si>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</si>
  <si>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</si>
  <si>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</si>
  <si>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</si>
  <si>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</si>
  <si>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</si>
  <si>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</si>
  <si>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</si>
  <si>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</si>
  <si>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</si>
  <si>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</si>
  <si>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</si>
  <si>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</si>
  <si>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</si>
  <si>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</si>
  <si>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</si>
  <si>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</si>
  <si>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</si>
  <si>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</si>
  <si>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</si>
  <si>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</si>
  <si>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</si>
  <si>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</si>
  <si>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</si>
  <si>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</si>
  <si>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</si>
  <si>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</si>
  <si>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</si>
  <si>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</si>
  <si>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</si>
  <si>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</si>
  <si>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</si>
  <si>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</si>
  <si>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</si>
  <si>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</si>
  <si>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</si>
  <si>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</si>
  <si>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</si>
  <si>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</si>
  <si>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</si>
  <si>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</si>
  <si>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</si>
  <si>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</si>
  <si>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</si>
  <si>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</si>
  <si>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</si>
  <si>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</si>
  <si>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</si>
  <si>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</si>
  <si>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</si>
  <si>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</si>
  <si>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</si>
  <si>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</si>
  <si>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</si>
  <si>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</si>
  <si>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</si>
  <si>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</si>
  <si>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</si>
  <si>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</si>
  <si>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</si>
  <si>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</si>
  <si>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</si>
  <si>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</si>
  <si>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</si>
  <si>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</si>
  <si>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</si>
  <si>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</si>
  <si>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</si>
  <si>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</si>
  <si>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</si>
  <si>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</si>
  <si>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</si>
  <si>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</si>
  <si>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</si>
  <si>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</si>
  <si>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</si>
  <si>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</si>
  <si>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</si>
  <si>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</si>
  <si>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</si>
  <si>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</si>
  <si>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</si>
  <si>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</si>
  <si>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</si>
  <si>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</si>
  <si>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</si>
  <si>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</si>
  <si>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</si>
  <si>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</si>
  <si>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</si>
  <si>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</si>
  <si>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</si>
  <si>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</si>
  <si>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</si>
  <si>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</si>
  <si>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</si>
  <si>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</si>
  <si>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</si>
  <si>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</si>
  <si>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</si>
  <si>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</si>
  <si>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</si>
  <si>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</si>
  <si>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</si>
  <si>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</si>
  <si>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</si>
  <si>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</si>
  <si>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</si>
  <si>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</si>
  <si>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</si>
  <si>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</si>
  <si>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</si>
  <si>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</si>
  <si>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</si>
  <si>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</si>
  <si>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</si>
  <si>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</si>
  <si>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</si>
  <si>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</si>
  <si>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</si>
  <si>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</si>
  <si>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</si>
  <si>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</si>
  <si>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</si>
  <si>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</si>
  <si>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</si>
  <si>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</si>
  <si>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</si>
  <si>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</si>
  <si>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</si>
  <si>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</si>
  <si>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</si>
  <si>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</si>
  <si>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</si>
  <si>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</si>
  <si>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</si>
  <si>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</si>
  <si>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</si>
  <si>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</si>
  <si>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</si>
  <si>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</si>
  <si>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</si>
  <si>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</si>
  <si>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</si>
  <si>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</si>
  <si>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</si>
  <si>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</si>
  <si>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</si>
  <si>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</si>
  <si>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</si>
  <si>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</si>
  <si>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</si>
  <si>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</si>
  <si>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</si>
  <si>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</si>
  <si>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</si>
  <si>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</si>
  <si>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</si>
  <si>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</si>
  <si>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</si>
  <si>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</si>
  <si>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</si>
  <si>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</si>
  <si>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</si>
  <si>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</si>
  <si>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</si>
  <si>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</si>
  <si>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</si>
  <si>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</si>
  <si>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</si>
  <si>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</si>
  <si>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</si>
  <si>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</si>
  <si>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</si>
  <si>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</si>
  <si>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</si>
  <si>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</si>
  <si>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</si>
  <si>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</si>
  <si>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</si>
  <si>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</si>
  <si>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</si>
  <si>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</si>
  <si>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</si>
  <si>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</si>
  <si>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</si>
  <si>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</si>
  <si>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</si>
  <si>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</si>
  <si>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</si>
  <si>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</si>
  <si>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</si>
  <si>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</si>
  <si>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</si>
  <si>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</si>
  <si>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</si>
  <si>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</si>
  <si>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</si>
  <si>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</si>
  <si>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</si>
  <si>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</si>
  <si>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</si>
  <si>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</si>
  <si>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</si>
  <si>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</si>
  <si>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</si>
  <si>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</si>
  <si>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</si>
  <si>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</si>
  <si>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</si>
  <si>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</si>
  <si>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</si>
  <si>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</si>
  <si>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</si>
  <si>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</si>
  <si>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</si>
  <si>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</si>
  <si>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</si>
  <si>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</si>
  <si>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</si>
  <si>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</si>
  <si>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</si>
  <si>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</si>
  <si>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</si>
  <si>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</si>
  <si>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</si>
  <si>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</si>
  <si>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</si>
  <si>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</si>
  <si>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</si>
  <si>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</si>
  <si>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</si>
  <si>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</si>
  <si>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</si>
  <si>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</si>
  <si>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</si>
  <si>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</si>
  <si>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</si>
  <si>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</si>
  <si>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</si>
  <si>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</si>
  <si>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</si>
  <si>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</si>
  <si>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</si>
  <si>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</si>
  <si>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</si>
  <si>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</si>
  <si>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</si>
  <si>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</si>
  <si>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</si>
  <si>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</si>
  <si>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</si>
  <si>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</si>
  <si>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</si>
  <si>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</si>
  <si>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</si>
  <si>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</si>
  <si>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</si>
  <si>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</si>
  <si>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</si>
  <si>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</si>
  <si>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</si>
  <si>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</si>
  <si>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</si>
  <si>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</si>
  <si>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</si>
  <si>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</si>
  <si>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</si>
  <si>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</si>
  <si>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</si>
  <si>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</si>
  <si>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</si>
  <si>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</si>
  <si>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</si>
  <si>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</si>
  <si>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</si>
  <si>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</si>
  <si>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</si>
  <si>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</si>
  <si>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</si>
  <si>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</si>
  <si>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</si>
  <si>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</si>
  <si>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</si>
  <si>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</si>
  <si>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</si>
  <si>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</si>
  <si>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</si>
  <si>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</si>
  <si>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</si>
  <si>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</si>
  <si>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</si>
  <si>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</si>
  <si>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</si>
  <si>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</si>
  <si>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</si>
  <si>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</si>
  <si>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</si>
  <si>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</si>
  <si>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</si>
  <si>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</si>
  <si>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</si>
  <si>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</si>
  <si>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</si>
  <si>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</si>
  <si>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</si>
  <si>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</si>
  <si>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</si>
  <si>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</si>
  <si>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</si>
  <si>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</si>
  <si>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</si>
  <si>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</si>
  <si>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</si>
  <si>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</si>
  <si>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</si>
  <si>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</si>
  <si>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</si>
  <si>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</si>
  <si>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</si>
  <si>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</si>
  <si>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</si>
  <si>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</si>
  <si>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</si>
  <si>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</si>
  <si>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</si>
  <si>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</si>
  <si>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</si>
  <si>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</si>
  <si>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</si>
  <si>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</si>
  <si>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</si>
  <si>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</si>
  <si>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</si>
  <si>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</si>
  <si>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</si>
  <si>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</si>
  <si>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</si>
  <si>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</si>
  <si>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</si>
  <si>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</si>
  <si>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</si>
  <si>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</si>
  <si>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</si>
  <si>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</si>
  <si>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</si>
  <si>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</si>
  <si>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</si>
  <si>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</si>
  <si>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</si>
  <si>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</si>
  <si>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</si>
  <si>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</si>
  <si>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</si>
  <si>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</si>
  <si>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</si>
  <si>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</si>
  <si>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</si>
  <si>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</si>
  <si>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</si>
  <si>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</si>
  <si>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</si>
  <si>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</si>
  <si>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</si>
  <si>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</si>
  <si>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</si>
  <si>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</si>
  <si>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</si>
  <si>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</si>
  <si>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</si>
  <si>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</si>
  <si>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</si>
  <si>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</si>
  <si>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</si>
  <si>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</si>
  <si>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</si>
  <si>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</si>
  <si>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</si>
  <si>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</si>
  <si>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</si>
  <si>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</si>
  <si>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</si>
  <si>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</si>
  <si>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</si>
  <si>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</si>
  <si>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</si>
  <si>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</si>
  <si>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</si>
  <si>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</si>
  <si>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</si>
  <si>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</si>
  <si>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</si>
  <si>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</si>
  <si>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</si>
  <si>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</si>
  <si>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</si>
  <si>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</si>
  <si>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</si>
  <si>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</si>
  <si>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</si>
  <si>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</si>
  <si>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</si>
  <si>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</si>
  <si>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</si>
  <si>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</si>
  <si>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</si>
  <si>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</si>
  <si>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</si>
  <si>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</si>
  <si>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</si>
  <si>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</si>
  <si>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</si>
  <si>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</si>
  <si>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</si>
  <si>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</si>
  <si>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</si>
  <si>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</si>
  <si>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</si>
  <si>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</si>
  <si>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</si>
  <si>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</si>
  <si>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</si>
  <si>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</si>
  <si>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</si>
  <si>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</si>
  <si>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</si>
  <si>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</si>
  <si>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</si>
  <si>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</si>
  <si>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</si>
  <si>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</si>
  <si>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</si>
  <si>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</si>
  <si>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</si>
  <si>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</si>
  <si>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</si>
  <si>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</si>
  <si>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</si>
  <si>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</si>
  <si>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</si>
  <si>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</si>
  <si>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</si>
  <si>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</si>
  <si>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</si>
  <si>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</si>
  <si>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</si>
  <si>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</si>
  <si>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</si>
  <si>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</si>
  <si>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</si>
  <si>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</si>
  <si>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</si>
  <si>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</si>
  <si>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</si>
  <si>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</si>
  <si>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</si>
  <si>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</si>
  <si>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</si>
  <si>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</si>
  <si>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</si>
  <si>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</si>
  <si>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</si>
  <si>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</si>
  <si>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</si>
  <si>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</si>
  <si>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</si>
  <si>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</si>
  <si>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</si>
  <si>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</si>
  <si>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</si>
  <si>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</si>
  <si>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</si>
  <si>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</si>
  <si>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</si>
  <si>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</si>
  <si>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</si>
  <si>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</si>
  <si>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</si>
  <si>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</si>
  <si>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</si>
  <si>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</si>
  <si>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</si>
  <si>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</si>
  <si>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</si>
  <si>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</si>
  <si>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</si>
  <si>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</si>
  <si>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</si>
  <si>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</si>
  <si>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</si>
  <si>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</si>
  <si>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</si>
  <si>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</si>
  <si>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</si>
  <si>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</si>
  <si>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</si>
  <si>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</si>
  <si>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</si>
  <si>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</si>
  <si>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</si>
  <si>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</si>
  <si>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</si>
  <si>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</si>
  <si>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</si>
  <si>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</si>
  <si>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</si>
  <si>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</si>
  <si>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</si>
  <si>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</si>
  <si>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</si>
  <si>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</si>
  <si>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</si>
  <si>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</si>
  <si>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</si>
  <si>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</si>
  <si>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</si>
  <si>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</si>
  <si>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</si>
  <si>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</si>
  <si>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</si>
  <si>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</si>
  <si>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</si>
  <si>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</si>
  <si>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</si>
  <si>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</si>
  <si>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</si>
  <si>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</si>
  <si>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</si>
  <si>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</si>
  <si>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</si>
  <si>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</si>
  <si>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</si>
  <si>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</si>
  <si>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</si>
  <si>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</si>
  <si>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</si>
  <si>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</si>
  <si>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</si>
  <si>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</si>
  <si>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</si>
  <si>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</si>
  <si>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</si>
  <si>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</si>
  <si>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</si>
  <si>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</si>
  <si>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</si>
  <si>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</si>
  <si>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</si>
  <si>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</si>
  <si>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</si>
  <si>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</si>
  <si>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</si>
  <si>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</si>
  <si>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</si>
  <si>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</si>
  <si>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</si>
  <si>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</si>
  <si>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</si>
  <si>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</si>
  <si>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</si>
  <si>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</si>
  <si>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</si>
  <si>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</si>
  <si>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</si>
  <si>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</si>
  <si>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</si>
  <si>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</si>
  <si>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</si>
  <si>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</si>
  <si>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</si>
  <si>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</si>
  <si>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</si>
  <si>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</si>
  <si>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</si>
  <si>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</si>
  <si>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</si>
  <si>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</si>
  <si>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</si>
  <si>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</si>
  <si>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</si>
  <si>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</si>
  <si>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</si>
  <si>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</si>
  <si>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</si>
  <si>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</si>
  <si>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</si>
  <si>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</si>
  <si>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</si>
  <si>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</si>
  <si>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</si>
  <si>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</si>
  <si>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</si>
  <si>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</si>
  <si>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</si>
  <si>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</si>
  <si>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</si>
  <si>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</si>
  <si>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</si>
  <si>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</si>
  <si>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</si>
  <si>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</si>
  <si>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</si>
  <si>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</si>
  <si>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</si>
  <si>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</si>
  <si>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</si>
  <si>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</si>
  <si>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</si>
  <si>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</si>
  <si>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</si>
  <si>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</si>
  <si>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</si>
  <si>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</si>
  <si>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</si>
  <si>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</si>
  <si>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</si>
  <si>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</si>
  <si>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</si>
  <si>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</si>
  <si>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</si>
  <si>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</si>
  <si>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</si>
  <si>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</si>
  <si>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</si>
  <si>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</si>
  <si>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</si>
  <si>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</si>
  <si>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</si>
  <si>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</si>
  <si>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</si>
  <si>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</si>
  <si>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</si>
  <si>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</si>
  <si>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</si>
  <si>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</si>
  <si>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</si>
  <si>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</si>
  <si>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</si>
  <si>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</si>
  <si>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</si>
  <si>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</si>
  <si>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</si>
  <si>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</si>
  <si>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</si>
  <si>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</si>
  <si>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</si>
  <si>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</si>
  <si>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</si>
  <si>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</si>
  <si>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</si>
  <si>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</si>
  <si>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</si>
  <si>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</si>
  <si>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</si>
  <si>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</si>
  <si>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</si>
  <si>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</si>
  <si>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</si>
  <si>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</si>
  <si>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</si>
  <si>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</si>
  <si>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</si>
  <si>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</si>
  <si>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</si>
  <si>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</si>
  <si>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</si>
  <si>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</si>
  <si>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</si>
  <si>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</si>
  <si>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</si>
  <si>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</si>
  <si>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</si>
  <si>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</si>
  <si>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</si>
  <si>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</si>
  <si>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</si>
  <si>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</si>
  <si>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</si>
  <si>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</si>
  <si>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</si>
  <si>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</si>
  <si>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</si>
  <si>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</si>
  <si>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</si>
  <si>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</si>
  <si>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</si>
  <si>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</si>
  <si>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</si>
  <si>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</si>
  <si>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</si>
  <si>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</si>
  <si>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</si>
  <si>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</si>
  <si>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</si>
  <si>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</si>
  <si>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</si>
  <si>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</si>
  <si>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</si>
  <si>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</si>
  <si>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</si>
  <si>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</si>
  <si>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</si>
  <si>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</si>
  <si>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</si>
  <si>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</si>
  <si>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</si>
  <si>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</si>
  <si>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</si>
  <si>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</si>
  <si>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</si>
  <si>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</si>
  <si>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</si>
  <si>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</si>
  <si>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</si>
  <si>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</si>
  <si>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</si>
  <si>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</si>
  <si>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</si>
  <si>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</si>
  <si>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</si>
  <si>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</si>
  <si>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</si>
  <si>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</si>
  <si>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</si>
  <si>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</si>
  <si>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</si>
  <si>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</si>
  <si>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</si>
  <si>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</si>
  <si>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</si>
  <si>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</si>
  <si>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</si>
  <si>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</si>
  <si>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</si>
  <si>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</si>
  <si>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</si>
  <si>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</si>
  <si>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</si>
  <si>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</si>
  <si>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</si>
  <si>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</si>
  <si>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</si>
  <si>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</si>
  <si>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</si>
  <si>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</si>
  <si>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</si>
  <si>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</si>
  <si>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</si>
  <si>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</si>
  <si>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</si>
  <si>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</si>
  <si>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</si>
  <si>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</si>
  <si>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</si>
  <si>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</si>
  <si>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</si>
  <si>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</si>
  <si>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</si>
  <si>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</si>
  <si>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</si>
  <si>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</si>
  <si>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</si>
  <si>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</si>
  <si>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</si>
  <si>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</si>
  <si>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</si>
  <si>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</si>
  <si>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</si>
  <si>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</si>
  <si>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</si>
  <si>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</si>
  <si>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</si>
  <si>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</si>
  <si>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</si>
  <si>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</si>
  <si>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</si>
  <si>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</si>
  <si>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</si>
  <si>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</si>
  <si>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</si>
  <si>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</si>
  <si>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</si>
  <si>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</si>
  <si>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</si>
  <si>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</si>
  <si>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</si>
  <si>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</si>
  <si>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</si>
  <si>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</si>
  <si>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</si>
  <si>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</si>
  <si>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</si>
  <si>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</si>
  <si>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</si>
  <si>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</si>
  <si>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</si>
  <si>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</si>
  <si>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</si>
  <si>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</si>
  <si>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</si>
  <si>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</si>
  <si>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</si>
  <si>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</si>
  <si>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</si>
  <si>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</si>
  <si>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</si>
  <si>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</si>
  <si>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</si>
  <si>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</si>
  <si>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</si>
  <si>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</si>
  <si>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</si>
  <si>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</si>
  <si>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</si>
  <si>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</si>
  <si>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</si>
  <si>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</si>
  <si>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</si>
  <si>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</si>
  <si>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</si>
  <si>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</si>
  <si>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</si>
  <si>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</si>
  <si>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</si>
  <si>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</si>
  <si>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</si>
  <si>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</si>
  <si>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</si>
  <si>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</si>
  <si>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</si>
  <si>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</si>
  <si>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</si>
  <si>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</si>
  <si>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</si>
  <si>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</si>
  <si>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</si>
  <si>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</si>
  <si>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</si>
  <si>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</si>
  <si>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</si>
  <si>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</si>
  <si>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</si>
  <si>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</si>
  <si>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</si>
  <si>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</si>
  <si>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</si>
  <si>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</si>
  <si>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</si>
  <si>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</si>
  <si>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</si>
  <si>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</si>
  <si>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</si>
  <si>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</si>
  <si>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</si>
  <si>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</si>
  <si>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</si>
  <si>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</si>
  <si>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</si>
  <si>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</si>
  <si>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</si>
  <si>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</si>
  <si>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</si>
  <si>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</si>
  <si>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</si>
  <si>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</si>
  <si>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</si>
  <si>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</si>
  <si>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</si>
  <si>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</si>
  <si>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</si>
  <si>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</si>
  <si>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</si>
  <si>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</si>
  <si>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</si>
  <si>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</si>
  <si>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</si>
  <si>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</si>
  <si>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</si>
  <si>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</si>
  <si>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</si>
  <si>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</si>
  <si>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</si>
  <si>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</si>
  <si>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</si>
  <si>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</si>
  <si>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</si>
  <si>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</si>
  <si>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</si>
  <si>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</si>
  <si>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</si>
  <si>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</si>
  <si>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</si>
  <si>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</si>
  <si>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</si>
  <si>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</si>
  <si>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</si>
  <si>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</si>
  <si>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</si>
  <si>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</si>
  <si>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</si>
  <si>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</si>
  <si>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</si>
  <si>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</si>
  <si>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</si>
  <si>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</si>
  <si>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</si>
  <si>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</si>
  <si>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</si>
  <si>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</si>
  <si>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</si>
  <si>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</si>
  <si>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</si>
  <si>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</si>
  <si>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</si>
  <si>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</si>
  <si>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</si>
  <si>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</si>
  <si>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</si>
  <si>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</si>
  <si>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</si>
  <si>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</si>
  <si>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</si>
  <si>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</si>
  <si>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</si>
  <si>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</si>
  <si>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</si>
  <si>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</si>
  <si>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</si>
  <si>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</si>
  <si>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</si>
  <si>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</si>
  <si>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</si>
  <si>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</si>
  <si>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</si>
  <si>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</si>
  <si>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</si>
  <si>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</si>
  <si>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</si>
  <si>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</si>
  <si>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</si>
  <si>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</si>
  <si>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</si>
  <si>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</si>
  <si>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</si>
  <si>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</si>
  <si>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</si>
  <si>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</si>
  <si>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</si>
  <si>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</si>
  <si>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</si>
  <si>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</si>
  <si>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</si>
  <si>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</si>
  <si>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</si>
  <si>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</si>
  <si>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</si>
  <si>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</si>
  <si>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</si>
  <si>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</si>
  <si>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</si>
  <si>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</si>
  <si>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</si>
  <si>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</si>
  <si>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</si>
  <si>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</si>
  <si>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</si>
  <si>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</si>
  <si>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</si>
  <si>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</si>
  <si>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</si>
  <si>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</si>
  <si>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</si>
  <si>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</si>
  <si>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</si>
  <si>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</si>
  <si>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</si>
  <si>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</si>
  <si>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</si>
  <si>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</si>
  <si>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</si>
  <si>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</si>
  <si>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</si>
  <si>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</si>
  <si>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</si>
  <si>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</si>
  <si>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</si>
  <si>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</si>
  <si>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</si>
  <si>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</si>
  <si>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</si>
  <si>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</si>
  <si>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</si>
  <si>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</si>
  <si>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</si>
  <si>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</si>
  <si>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</si>
  <si>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</si>
  <si>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</si>
  <si>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</si>
  <si>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</si>
  <si>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</si>
  <si>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</si>
  <si>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</si>
  <si>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</si>
  <si>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</si>
  <si>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</si>
  <si>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</si>
  <si>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</si>
  <si>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</si>
  <si>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</si>
  <si>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</si>
  <si>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</si>
  <si>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</si>
  <si>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</si>
  <si>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</si>
  <si>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</si>
  <si>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</si>
  <si>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</si>
  <si>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</si>
  <si>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</si>
  <si>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</si>
  <si>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</si>
  <si>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</si>
  <si>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</si>
  <si>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</si>
  <si>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</si>
  <si>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</si>
  <si>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</si>
  <si>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</si>
  <si>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</si>
  <si>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</si>
  <si>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</si>
  <si>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</si>
  <si>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</si>
  <si>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</si>
  <si>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</si>
  <si>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</si>
  <si>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</si>
  <si>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</si>
  <si>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</si>
  <si>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</si>
  <si>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</si>
  <si>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</si>
  <si>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</si>
  <si>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</si>
  <si>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</si>
  <si>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</si>
  <si>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</si>
  <si>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</si>
  <si>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</si>
  <si>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</si>
  <si>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</si>
  <si>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</si>
  <si>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</si>
  <si>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</si>
  <si>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</si>
  <si>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</si>
  <si>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</si>
  <si>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</si>
  <si>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</si>
  <si>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</si>
  <si>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</si>
  <si>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</si>
  <si>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</si>
  <si>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</si>
  <si>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</si>
  <si>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</si>
  <si>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</si>
  <si>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</si>
  <si>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</si>
  <si>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</si>
  <si>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</si>
  <si>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</si>
  <si>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</si>
  <si>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</si>
  <si>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</si>
  <si>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</si>
  <si>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</si>
  <si>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</si>
  <si>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</si>
  <si>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</si>
  <si>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</si>
  <si>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</si>
  <si>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</si>
  <si>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</si>
  <si>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</si>
  <si>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</si>
  <si>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</si>
  <si>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</si>
  <si>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</si>
  <si>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</si>
  <si>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</si>
  <si>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</si>
  <si>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</si>
  <si>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</si>
  <si>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</si>
  <si>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</si>
  <si>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</si>
  <si>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</si>
  <si>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</si>
  <si>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</si>
  <si>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</si>
  <si>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</si>
  <si>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</si>
  <si>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</si>
  <si>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</si>
  <si>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</si>
  <si>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</si>
  <si>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</si>
  <si>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</si>
  <si>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</si>
  <si>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</si>
  <si>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</si>
  <si>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</si>
  <si>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</si>
  <si>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</si>
  <si>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</si>
  <si>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</si>
  <si>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</si>
  <si>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</si>
  <si>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</si>
  <si>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</si>
  <si>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</si>
  <si>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</si>
  <si>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</si>
  <si>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</si>
  <si>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</si>
  <si>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</si>
  <si>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</si>
  <si>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</si>
  <si>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</si>
  <si>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</si>
  <si>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</si>
  <si>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</si>
  <si>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</si>
  <si>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</si>
  <si>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</si>
  <si>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</si>
  <si>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</si>
  <si>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</si>
  <si>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</si>
  <si>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</si>
  <si>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</si>
  <si>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</si>
  <si>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</si>
  <si>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</si>
  <si>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</si>
  <si>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</si>
  <si>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</si>
  <si>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</si>
  <si>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</si>
  <si>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</si>
  <si>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</si>
  <si>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</si>
  <si>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</si>
  <si>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</si>
  <si>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</si>
  <si>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</si>
  <si>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</si>
  <si>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</si>
  <si>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</si>
  <si>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</si>
  <si>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</si>
  <si>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</si>
  <si>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</si>
  <si>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</si>
  <si>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</si>
  <si>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</si>
  <si>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</si>
  <si>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</si>
  <si>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</si>
  <si>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</si>
  <si>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</si>
  <si>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</si>
  <si>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</si>
  <si>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</si>
  <si>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</si>
  <si>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</si>
  <si>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</si>
  <si>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</si>
  <si>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</si>
  <si>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</si>
  <si>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</si>
  <si>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</si>
  <si>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</si>
  <si>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</si>
  <si>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</si>
  <si>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</si>
  <si>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</si>
  <si>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</si>
  <si>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</si>
  <si>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</si>
  <si>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</si>
  <si>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</si>
  <si>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</si>
  <si>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</si>
  <si>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</si>
  <si>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</si>
  <si>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</si>
  <si>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</si>
  <si>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</si>
  <si>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</si>
  <si>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</si>
  <si>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</si>
  <si>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</si>
  <si>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</si>
  <si>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</si>
  <si>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</si>
  <si>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</si>
  <si>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</si>
  <si>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</si>
  <si>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</si>
  <si>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</si>
  <si>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</si>
  <si>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</si>
  <si>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</si>
  <si>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</si>
  <si>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</si>
  <si>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</si>
  <si>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</si>
  <si>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</si>
  <si>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</si>
  <si>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</si>
  <si>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</si>
  <si>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</si>
  <si>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</si>
  <si>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</si>
  <si>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</si>
  <si>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</si>
  <si>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</si>
  <si>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</si>
  <si>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</si>
  <si>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</si>
  <si>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</si>
  <si>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</si>
  <si>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</si>
  <si>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</si>
  <si>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</si>
  <si>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</si>
  <si>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</si>
  <si>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</si>
  <si>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</si>
  <si>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</si>
  <si>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</si>
  <si>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</si>
  <si>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</si>
  <si>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</si>
  <si>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</si>
  <si>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</si>
  <si>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</si>
  <si>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</si>
  <si>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</si>
  <si>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</si>
  <si>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</si>
  <si>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</si>
  <si>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</si>
  <si>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</si>
  <si>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</si>
  <si>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</si>
  <si>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</si>
  <si>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</si>
  <si>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</si>
  <si>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</si>
  <si>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</si>
  <si>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</si>
  <si>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</si>
  <si>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</si>
  <si>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</si>
  <si>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</si>
  <si>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</si>
  <si>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</si>
  <si>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</si>
  <si>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</si>
  <si>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</si>
  <si>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</si>
  <si>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</si>
  <si>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</si>
  <si>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</si>
  <si>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</si>
  <si>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</si>
  <si>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</si>
  <si>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</si>
  <si>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</si>
  <si>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</si>
  <si>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</si>
  <si>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</si>
  <si>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</si>
  <si>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</si>
  <si>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</si>
  <si>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</si>
  <si>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</si>
  <si>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</si>
  <si>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</si>
  <si>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</si>
  <si>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</si>
  <si>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</si>
  <si>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</si>
  <si>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</si>
  <si>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</si>
  <si>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</si>
  <si>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</si>
  <si>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</si>
  <si>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</si>
  <si>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</si>
  <si>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</si>
  <si>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</si>
  <si>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</si>
  <si>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</si>
  <si>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</si>
  <si>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</si>
  <si>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</si>
  <si>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</si>
  <si>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</si>
  <si>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</si>
  <si>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</si>
  <si>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</si>
  <si>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</si>
  <si>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</si>
  <si>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</si>
  <si>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</si>
  <si>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</si>
  <si>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</si>
  <si>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</si>
  <si>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</si>
  <si>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</si>
  <si>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</si>
  <si>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</si>
  <si>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</si>
  <si>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</si>
  <si>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</si>
  <si>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</si>
  <si>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</si>
  <si>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</si>
  <si>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</si>
  <si>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</si>
  <si>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</si>
  <si>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</si>
  <si>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</si>
  <si>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</si>
  <si>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</si>
  <si>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</si>
  <si>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</si>
  <si>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</si>
  <si>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</si>
  <si>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</si>
  <si>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</si>
  <si>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</si>
  <si>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</si>
  <si>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</si>
  <si>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</si>
  <si>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</si>
  <si>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</si>
  <si>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</si>
  <si>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</si>
  <si>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</si>
  <si>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</si>
  <si>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</si>
  <si>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</si>
  <si>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</si>
  <si>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</si>
  <si>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</si>
  <si>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</si>
  <si>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</si>
  <si>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</si>
  <si>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</si>
  <si>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</si>
  <si>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</si>
  <si>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</si>
  <si>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</si>
  <si>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</si>
  <si>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</si>
  <si>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</si>
  <si>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</si>
  <si>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</si>
  <si>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</si>
  <si>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</si>
  <si>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</si>
  <si>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</si>
  <si>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</si>
  <si>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</si>
  <si>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</si>
  <si>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</si>
  <si>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</si>
  <si>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</si>
  <si>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</si>
  <si>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</si>
  <si>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</si>
  <si>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</si>
  <si>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</si>
  <si>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</si>
  <si>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</si>
  <si>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</si>
  <si>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</si>
  <si>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</si>
  <si>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</si>
  <si>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</si>
  <si>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</si>
  <si>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</si>
  <si>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</si>
  <si>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</si>
  <si>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</si>
  <si>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</si>
  <si>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</si>
  <si>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</si>
  <si>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</si>
  <si>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</si>
  <si>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</si>
  <si>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</si>
  <si>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</si>
  <si>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</si>
  <si>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</si>
  <si>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</si>
  <si>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</si>
  <si>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</si>
  <si>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</si>
  <si>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</si>
  <si>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</si>
  <si>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</si>
  <si>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</si>
  <si>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</si>
  <si>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</si>
  <si>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</si>
  <si>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</si>
  <si>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</si>
  <si>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</si>
  <si>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</si>
  <si>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</si>
  <si>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</si>
  <si>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</si>
  <si>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</si>
  <si>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</si>
  <si>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</si>
  <si>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</si>
  <si>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</si>
  <si>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</si>
  <si>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</si>
  <si>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</si>
  <si>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</si>
  <si>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</si>
  <si>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</si>
  <si>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</si>
  <si>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</si>
  <si>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</si>
  <si>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</si>
  <si>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</si>
  <si>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</si>
  <si>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</si>
  <si>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</si>
  <si>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</si>
  <si>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</si>
  <si>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</si>
  <si>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</si>
  <si>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</si>
  <si>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</si>
  <si>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</si>
  <si>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</si>
  <si>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</si>
  <si>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</si>
  <si>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</si>
  <si>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</si>
  <si>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</si>
  <si>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</si>
  <si>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</si>
  <si>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</si>
  <si>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</si>
  <si>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</si>
  <si>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</si>
  <si>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</si>
  <si>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</si>
  <si>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</si>
  <si>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</si>
  <si>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</si>
  <si>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</si>
  <si>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</si>
  <si>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</si>
  <si>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</si>
  <si>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</si>
  <si>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</si>
  <si>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</si>
  <si>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</si>
  <si>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</si>
  <si>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</si>
  <si>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</si>
  <si>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</si>
  <si>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</si>
  <si>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</si>
  <si>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</si>
  <si>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</si>
  <si>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</si>
  <si>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</si>
  <si>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</si>
  <si>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</si>
  <si>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</si>
  <si>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</si>
  <si>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</si>
  <si>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</si>
  <si>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</si>
  <si>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</si>
  <si>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</si>
  <si>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</si>
  <si>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</si>
  <si>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</si>
  <si>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</si>
  <si>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</si>
  <si>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</si>
  <si>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</si>
  <si>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</si>
  <si>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</si>
  <si>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</si>
  <si>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</si>
  <si>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</si>
  <si>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</si>
  <si>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</si>
  <si>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</si>
  <si>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</si>
  <si>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</si>
  <si>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</si>
  <si>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</si>
  <si>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</si>
  <si>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</si>
  <si>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</si>
  <si>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</si>
  <si>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</si>
  <si>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</si>
  <si>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</si>
  <si>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</si>
  <si>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</si>
  <si>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</si>
  <si>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</si>
  <si>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</si>
  <si>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</si>
  <si>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</si>
  <si>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</si>
  <si>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</si>
  <si>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</si>
  <si>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</si>
  <si>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</si>
  <si>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</si>
  <si>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</si>
  <si>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</si>
  <si>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</si>
  <si>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</si>
  <si>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</si>
  <si>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</si>
  <si>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</si>
  <si>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</si>
  <si>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</si>
  <si>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</si>
  <si>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</si>
  <si>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</si>
  <si>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</si>
  <si>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</si>
  <si>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</si>
  <si>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</si>
  <si>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</si>
  <si>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</si>
  <si>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</si>
  <si>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</si>
  <si>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</si>
  <si>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</si>
  <si>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</si>
  <si>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</si>
  <si>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</si>
  <si>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</si>
  <si>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</si>
  <si>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</si>
  <si>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</si>
  <si>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</si>
  <si>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</si>
  <si>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</si>
  <si>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</si>
  <si>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</si>
  <si>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</si>
  <si>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</si>
  <si>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</si>
  <si>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</si>
  <si>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</si>
  <si>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</si>
  <si>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</si>
  <si>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</si>
  <si>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</si>
  <si>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</si>
  <si>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</si>
  <si>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</si>
  <si>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</si>
  <si>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</si>
  <si>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</si>
  <si>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</si>
  <si>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</si>
  <si>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</si>
  <si>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</si>
  <si>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</si>
  <si>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</si>
  <si>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</si>
  <si>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</si>
  <si>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</si>
  <si>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</si>
  <si>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</si>
  <si>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</si>
  <si>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</si>
  <si>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</si>
  <si>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</si>
  <si>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</si>
  <si>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</si>
  <si>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</si>
  <si>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</si>
  <si>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</si>
  <si>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</si>
  <si>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</si>
  <si>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</si>
  <si>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</si>
  <si>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</si>
  <si>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</si>
  <si>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</si>
  <si>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</si>
  <si>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</si>
  <si>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</si>
  <si>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</si>
  <si>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</si>
  <si>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</si>
  <si>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</si>
  <si>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</si>
  <si>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</si>
  <si>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</si>
  <si>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</si>
  <si>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</si>
  <si>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</si>
  <si>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</si>
  <si>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</si>
  <si>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</si>
  <si>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</si>
  <si>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</si>
  <si>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</si>
  <si>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</si>
  <si>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</si>
  <si>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</si>
  <si>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</si>
  <si>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</si>
  <si>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</si>
  <si>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</si>
  <si>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</si>
  <si>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</si>
  <si>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</si>
  <si>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</si>
  <si>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</si>
  <si>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</si>
  <si>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</si>
  <si>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</si>
  <si>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</si>
  <si>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</si>
  <si>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</si>
  <si>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</si>
  <si>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</si>
  <si>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</si>
  <si>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</si>
  <si>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</si>
  <si>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</si>
  <si>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</si>
  <si>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</si>
  <si>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</si>
  <si>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</si>
  <si>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</si>
  <si>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</si>
  <si>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</si>
  <si>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</si>
  <si>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</si>
  <si>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</si>
  <si>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</si>
  <si>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</si>
  <si>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</si>
  <si>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</si>
  <si>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</si>
  <si>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</si>
  <si>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</si>
  <si>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</si>
  <si>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</si>
  <si>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</si>
  <si>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</si>
  <si>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</si>
  <si>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</si>
  <si>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</si>
  <si>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</si>
  <si>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</si>
  <si>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</si>
  <si>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</si>
  <si>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</si>
  <si>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</si>
  <si>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</si>
  <si>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</si>
  <si>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</si>
  <si>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</si>
  <si>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</si>
  <si>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</si>
  <si>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</si>
  <si>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</si>
  <si>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</si>
  <si>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</si>
  <si>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</si>
  <si>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</si>
  <si>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</si>
  <si>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</si>
  <si>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</si>
  <si>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</si>
  <si>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</si>
  <si>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</si>
  <si>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</si>
  <si>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</si>
  <si>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</si>
  <si>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</si>
  <si>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</si>
  <si>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</si>
  <si>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</si>
  <si>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</si>
  <si>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</si>
  <si>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</si>
  <si>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</si>
  <si>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</si>
  <si>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</si>
  <si>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</si>
  <si>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</si>
  <si>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</si>
  <si>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</si>
  <si>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</si>
  <si>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</si>
  <si>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</si>
  <si>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</si>
  <si>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</si>
  <si>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</si>
  <si>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</si>
  <si>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</si>
  <si>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</si>
  <si>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</si>
  <si>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</si>
  <si>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</si>
  <si>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</si>
  <si>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</si>
  <si>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</si>
  <si>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</si>
  <si>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</si>
  <si>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</si>
  <si>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</si>
  <si>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</si>
  <si>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</si>
  <si>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</si>
  <si>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</si>
  <si>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</si>
  <si>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</si>
  <si>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</si>
  <si>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</si>
  <si>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</si>
  <si>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</si>
  <si>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</si>
  <si>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</si>
  <si>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</si>
  <si>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</si>
  <si>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</si>
  <si>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</si>
  <si>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</si>
  <si>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</si>
  <si>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</si>
  <si>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</si>
  <si>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</si>
  <si>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</si>
  <si>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</si>
  <si>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</si>
  <si>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</si>
  <si>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</si>
  <si>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</si>
  <si>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</si>
  <si>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</si>
  <si>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</si>
  <si>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</si>
  <si>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</si>
  <si>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</si>
  <si>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</si>
  <si>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</si>
  <si>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</si>
  <si>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</si>
  <si>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</si>
  <si>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</si>
  <si>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</si>
  <si>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</si>
  <si>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</si>
  <si>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</si>
  <si>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</si>
  <si>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</si>
  <si>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</si>
  <si>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</si>
  <si>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</si>
  <si>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</si>
  <si>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</si>
  <si>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</si>
  <si>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</si>
  <si>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</si>
  <si>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</si>
  <si>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</si>
  <si>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</si>
  <si>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</si>
  <si>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</si>
  <si>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</si>
  <si>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</si>
  <si>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</si>
  <si>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</si>
  <si>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</si>
  <si>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</si>
  <si>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</si>
  <si>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</si>
  <si>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</si>
  <si>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</si>
  <si>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</si>
  <si>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</si>
  <si>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</si>
  <si>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</si>
  <si>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</si>
  <si>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</si>
  <si>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</si>
  <si>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</si>
  <si>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</si>
  <si>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</si>
  <si>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</si>
  <si>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</si>
  <si>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</si>
  <si>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</si>
  <si>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</si>
  <si>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</si>
  <si>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</si>
  <si>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</si>
  <si>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</si>
  <si>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</si>
  <si>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</si>
  <si>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</si>
  <si>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</si>
  <si>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</si>
  <si>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</si>
  <si>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</si>
  <si>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</si>
  <si>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</si>
  <si>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</si>
  <si>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</si>
  <si>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</si>
  <si>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</si>
  <si>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</si>
  <si>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</si>
  <si>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</si>
  <si>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</si>
  <si>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</si>
  <si>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</si>
  <si>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</si>
  <si>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</si>
  <si>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</si>
  <si>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</si>
  <si>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</si>
  <si>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</si>
  <si>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</si>
  <si>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</si>
  <si>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</si>
  <si>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</si>
  <si>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</si>
  <si>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</si>
  <si>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</si>
  <si>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</si>
  <si>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</si>
  <si>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</si>
  <si>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</si>
  <si>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</si>
  <si>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</si>
  <si>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</si>
  <si>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</si>
  <si>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</si>
  <si>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</si>
  <si>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</si>
  <si>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</si>
  <si>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</si>
  <si>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</si>
  <si>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</si>
  <si>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</si>
  <si>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</si>
  <si>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</si>
  <si>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</si>
  <si>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</si>
  <si>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</si>
  <si>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</si>
  <si>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</si>
  <si>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</si>
  <si>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</si>
  <si>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</si>
  <si>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</si>
  <si>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</si>
  <si>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</si>
  <si>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</si>
  <si>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</si>
  <si>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</si>
  <si>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</si>
  <si>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</si>
  <si>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</si>
  <si>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</si>
  <si>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</si>
  <si>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</si>
  <si>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</si>
  <si>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</si>
  <si>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</si>
  <si>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</si>
  <si>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</si>
  <si>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</si>
  <si>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</si>
  <si>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</si>
  <si>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</si>
  <si>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</si>
  <si>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</si>
  <si>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</si>
  <si>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</si>
  <si>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</si>
  <si>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</si>
  <si>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</si>
  <si>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</si>
  <si>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</si>
  <si>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</si>
  <si>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</si>
  <si>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</si>
  <si>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</si>
  <si>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</si>
  <si>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</si>
  <si>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</si>
  <si>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</si>
  <si>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</si>
  <si>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</si>
  <si>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</si>
  <si>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</si>
  <si>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</si>
  <si>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</si>
  <si>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</si>
  <si>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</si>
  <si>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</si>
  <si>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</si>
  <si>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</si>
  <si>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</si>
  <si>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</si>
  <si>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</si>
  <si>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</si>
  <si>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</si>
  <si>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</si>
  <si>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</si>
  <si>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</si>
  <si>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</si>
  <si>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</si>
  <si>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</si>
  <si>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</si>
  <si>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</si>
  <si>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</si>
  <si>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</si>
  <si>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</si>
  <si>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</si>
  <si>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</si>
  <si>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</si>
  <si>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</si>
  <si>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</si>
  <si>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</si>
  <si>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</si>
  <si>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</si>
  <si>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</si>
  <si>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</si>
  <si>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</si>
  <si>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</si>
  <si>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</si>
  <si>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</si>
  <si>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</si>
  <si>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</si>
  <si>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</si>
  <si>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</si>
  <si>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</si>
  <si>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</si>
  <si>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</si>
  <si>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</si>
  <si>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</si>
  <si>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</si>
  <si>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</si>
  <si>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</si>
  <si>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</si>
  <si>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</si>
  <si>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</si>
  <si>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</si>
  <si>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</si>
  <si>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</si>
  <si>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</si>
  <si>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</si>
  <si>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</si>
  <si>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</si>
  <si>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</si>
  <si>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</si>
  <si>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</si>
  <si>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</si>
  <si>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</si>
  <si>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</si>
  <si>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</si>
  <si>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</si>
  <si>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</si>
  <si>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</si>
  <si>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</si>
  <si>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</si>
  <si>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</si>
  <si>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</si>
  <si>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</si>
  <si>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</si>
  <si>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</si>
  <si>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</si>
  <si>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</si>
  <si>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</si>
  <si>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</si>
  <si>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</si>
  <si>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</si>
  <si>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</si>
  <si>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</si>
  <si>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</si>
  <si>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</si>
  <si>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</si>
  <si>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</si>
  <si>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</si>
  <si>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</si>
  <si>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</si>
  <si>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</si>
  <si>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</si>
  <si>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</si>
  <si>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</si>
  <si>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</si>
  <si>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</si>
  <si>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</si>
  <si>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</si>
  <si>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</si>
  <si>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</si>
  <si>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</si>
  <si>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</si>
  <si>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</si>
  <si>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</si>
  <si>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</si>
  <si>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</si>
  <si>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</si>
  <si>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</si>
  <si>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</si>
  <si>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</si>
  <si>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</si>
  <si>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</si>
  <si>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</si>
  <si>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</si>
  <si>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</si>
  <si>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</si>
  <si>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</si>
  <si>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</si>
  <si>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</si>
  <si>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</si>
  <si>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</si>
  <si>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</si>
  <si>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</si>
  <si>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</si>
  <si>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</si>
  <si>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</si>
  <si>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</si>
  <si>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</si>
  <si>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</si>
  <si>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</si>
  <si>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</si>
  <si>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</si>
  <si>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</si>
  <si>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</si>
  <si>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</si>
  <si>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</si>
  <si>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</si>
  <si>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</si>
  <si>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</si>
  <si>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</si>
  <si>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</si>
  <si>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</si>
  <si>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</si>
  <si>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</si>
  <si>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</si>
  <si>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</si>
  <si>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</si>
  <si>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</si>
  <si>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</si>
  <si>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</si>
  <si>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</si>
  <si>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</si>
  <si>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</si>
  <si>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</si>
  <si>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</si>
  <si>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</si>
  <si>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</si>
  <si>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</si>
  <si>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</si>
  <si>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</si>
  <si>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</si>
  <si>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</si>
  <si>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</si>
  <si>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</si>
  <si>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</si>
  <si>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</si>
  <si>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</si>
  <si>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</si>
  <si>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</si>
  <si>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</si>
  <si>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</si>
  <si>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</si>
  <si>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</si>
  <si>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</si>
  <si>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</si>
  <si>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</si>
  <si>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</si>
  <si>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</si>
  <si>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</si>
  <si>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</si>
  <si>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</si>
  <si>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</si>
  <si>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</si>
  <si>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</si>
  <si>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</si>
  <si>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</si>
  <si>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</si>
  <si>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</si>
  <si>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</si>
  <si>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</si>
  <si>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</si>
  <si>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</si>
  <si>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</si>
  <si>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</si>
  <si>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</si>
  <si>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</si>
  <si>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</si>
  <si>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</si>
  <si>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</si>
  <si>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</si>
  <si>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</si>
  <si>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</si>
  <si>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</si>
  <si>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</si>
  <si>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</si>
  <si>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</si>
  <si>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</si>
  <si>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</si>
  <si>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</si>
  <si>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</si>
  <si>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</si>
  <si>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</si>
  <si>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</si>
  <si>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</si>
  <si>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</si>
  <si>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</si>
  <si>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</si>
  <si>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</si>
  <si>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</si>
  <si>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</si>
  <si>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</si>
  <si>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</si>
  <si>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</si>
  <si>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</si>
  <si>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</si>
  <si>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</si>
  <si>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</si>
  <si>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</si>
  <si>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</si>
  <si>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</si>
  <si>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</si>
  <si>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</si>
  <si>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</si>
  <si>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</si>
  <si>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</si>
  <si>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</si>
  <si>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</si>
  <si>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</si>
  <si>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</si>
  <si>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</si>
  <si>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</si>
  <si>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</si>
  <si>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</si>
  <si>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</si>
  <si>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</si>
  <si>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</si>
  <si>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</si>
  <si>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</si>
  <si>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</si>
  <si>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</si>
  <si>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</si>
  <si>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</si>
  <si>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</si>
  <si>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</si>
  <si>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</si>
  <si>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</si>
  <si>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</si>
  <si>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</si>
  <si>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</si>
  <si>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</si>
  <si>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</si>
  <si>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</si>
  <si>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</si>
  <si>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</si>
  <si>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</si>
  <si>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</si>
  <si>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</si>
  <si>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</si>
  <si>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</si>
  <si>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</si>
  <si>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</si>
  <si>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</si>
  <si>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</si>
  <si>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</si>
  <si>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</si>
  <si>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</si>
  <si>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</si>
  <si>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</si>
  <si>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</si>
  <si>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</si>
  <si>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</si>
  <si>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</si>
  <si>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</si>
  <si>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</si>
  <si>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</si>
  <si>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</si>
  <si>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</si>
  <si>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</si>
  <si>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</si>
  <si>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</si>
  <si>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</si>
  <si>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</si>
  <si>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</si>
  <si>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</si>
  <si>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</si>
  <si>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</si>
  <si>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</si>
  <si>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</si>
  <si>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</si>
  <si>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</si>
  <si>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</si>
  <si>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</si>
  <si>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</si>
  <si>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</si>
  <si>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</si>
  <si>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</si>
  <si>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</si>
  <si>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</si>
  <si>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</si>
  <si>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</si>
  <si>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</si>
  <si>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</si>
  <si>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</si>
  <si>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</si>
  <si>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</si>
  <si>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</si>
  <si>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</si>
  <si>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</si>
  <si>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</si>
  <si>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</si>
  <si>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</si>
  <si>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</si>
  <si>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</si>
  <si>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</si>
  <si>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</si>
  <si>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</si>
  <si>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</si>
  <si>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</si>
  <si>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</si>
  <si>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</si>
  <si>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</si>
  <si>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</si>
  <si>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</si>
  <si>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</si>
  <si>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</si>
  <si>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</si>
  <si>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</si>
  <si>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</si>
  <si>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</si>
  <si>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</si>
  <si>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</si>
  <si>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</si>
  <si>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</si>
  <si>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</si>
  <si>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</si>
  <si>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</si>
  <si>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</si>
  <si>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</si>
  <si>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</si>
  <si>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</si>
  <si>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</si>
  <si>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</si>
  <si>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</si>
  <si>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</si>
  <si>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</si>
  <si>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</si>
  <si>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</si>
  <si>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</si>
  <si>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</si>
  <si>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</si>
  <si>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</si>
  <si>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</si>
  <si>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</si>
  <si>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</si>
  <si>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</si>
  <si>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</si>
  <si>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</si>
  <si>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</si>
  <si>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</si>
  <si>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</si>
  <si>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</si>
  <si>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</si>
  <si>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</si>
  <si>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</si>
  <si>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</si>
  <si>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</si>
  <si>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</si>
  <si>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</si>
  <si>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</si>
  <si>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</si>
  <si>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</si>
  <si>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</si>
  <si>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</si>
  <si>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</si>
  <si>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</si>
  <si>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</si>
  <si>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</si>
  <si>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</si>
  <si>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</si>
  <si>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</si>
  <si>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</si>
  <si>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</si>
  <si>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</si>
  <si>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</si>
  <si>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</si>
  <si>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</si>
  <si>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</si>
  <si>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</si>
  <si>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</si>
  <si>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</si>
  <si>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</si>
  <si>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</si>
  <si>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</si>
  <si>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</si>
  <si>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</si>
  <si>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</si>
  <si>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</si>
  <si>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</si>
  <si>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</si>
  <si>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</si>
  <si>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</si>
  <si>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</si>
  <si>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</si>
  <si>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</si>
  <si>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</si>
  <si>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</si>
  <si>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</si>
  <si>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</si>
  <si>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</si>
  <si>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</si>
  <si>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</si>
  <si>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</si>
  <si>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</si>
  <si>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</si>
  <si>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</si>
  <si>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</si>
  <si>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</si>
  <si>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</si>
  <si>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</si>
  <si>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</si>
  <si>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</si>
  <si>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</si>
  <si>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</si>
  <si>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</si>
  <si>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</si>
  <si>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</si>
  <si>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</si>
  <si>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</si>
  <si>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</si>
  <si>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</si>
  <si>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</si>
  <si>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</si>
  <si>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</si>
  <si>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</si>
  <si>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</si>
  <si>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</si>
  <si>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</si>
  <si>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</si>
  <si>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</si>
  <si>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</si>
  <si>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</si>
  <si>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</si>
  <si>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</si>
  <si>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</si>
  <si>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</si>
  <si>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</si>
  <si>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</si>
  <si>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</si>
  <si>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</si>
  <si>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</si>
  <si>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</si>
  <si>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</si>
  <si>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</si>
  <si>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</si>
  <si>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</si>
  <si>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</si>
  <si>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</si>
  <si>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</si>
  <si>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</si>
  <si>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</si>
  <si>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</si>
  <si>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</si>
  <si>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</si>
  <si>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</si>
  <si>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</si>
  <si>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</si>
  <si>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</si>
  <si>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</si>
  <si>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</si>
  <si>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</si>
  <si>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</si>
  <si>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</si>
  <si>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</si>
  <si>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</si>
  <si>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</si>
  <si>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</si>
  <si>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</si>
  <si>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</si>
  <si>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</si>
  <si>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</si>
  <si>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</si>
  <si>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</si>
  <si>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</si>
  <si>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</si>
  <si>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</si>
  <si>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</si>
  <si>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</si>
  <si>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</si>
  <si>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</si>
  <si>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</si>
  <si>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</si>
  <si>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</si>
  <si>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</si>
  <si>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</si>
  <si>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</si>
  <si>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</si>
  <si>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</si>
  <si>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</si>
  <si>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</si>
  <si>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</si>
  <si>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</si>
  <si>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</si>
  <si>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</si>
  <si>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</si>
  <si>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</si>
  <si>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</si>
  <si>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</si>
  <si>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</si>
  <si>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</si>
  <si>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</si>
  <si>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</si>
  <si>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</si>
  <si>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</si>
  <si>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</si>
  <si>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</si>
  <si>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</si>
  <si>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</si>
  <si>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</si>
  <si>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</si>
  <si>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</si>
  <si>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</si>
  <si>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</si>
  <si>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</si>
  <si>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</si>
  <si>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</si>
  <si>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</si>
  <si>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</si>
  <si>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</si>
  <si>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</si>
  <si>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</si>
  <si>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</si>
  <si>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</si>
  <si>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</si>
  <si>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</si>
  <si>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</si>
  <si>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</si>
  <si>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</si>
  <si>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</si>
  <si>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</si>
  <si>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</si>
  <si>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</si>
  <si>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</si>
  <si>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</si>
  <si>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</si>
  <si>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</si>
  <si>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</si>
  <si>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</si>
  <si>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</si>
  <si>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</si>
  <si>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</si>
  <si>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</si>
  <si>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</si>
  <si>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</si>
  <si>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</si>
  <si>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</si>
  <si>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</si>
  <si>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</si>
  <si>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</si>
  <si>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</si>
  <si>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</si>
  <si>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</si>
  <si>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</si>
  <si>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</si>
  <si>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</si>
  <si>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</si>
  <si>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</si>
  <si>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</si>
  <si>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</si>
  <si>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</si>
  <si>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</si>
  <si>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</si>
  <si>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</si>
  <si>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</si>
  <si>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</si>
  <si>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</si>
  <si>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</si>
  <si>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</si>
  <si>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</si>
  <si>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</si>
  <si>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</si>
  <si>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</si>
  <si>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</si>
  <si>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</si>
  <si>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</si>
  <si>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</si>
  <si>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</si>
  <si>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</si>
  <si>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</si>
  <si>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</si>
  <si>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</si>
  <si>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</si>
  <si>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</si>
  <si>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</si>
  <si>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</si>
  <si>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</si>
  <si>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</si>
  <si>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</si>
  <si>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</si>
  <si>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</si>
  <si>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</si>
  <si>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</si>
  <si>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</si>
  <si>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</si>
  <si>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</si>
  <si>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</si>
  <si>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</si>
  <si>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</si>
  <si>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</si>
  <si>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</si>
  <si>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</si>
  <si>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</si>
  <si>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</si>
  <si>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</si>
  <si>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</si>
  <si>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</si>
  <si>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</si>
  <si>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</si>
  <si>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</si>
  <si>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</si>
  <si>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</si>
  <si>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</si>
  <si>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</si>
  <si>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</si>
  <si>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</si>
  <si>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</si>
  <si>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</si>
  <si>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</si>
  <si>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</si>
  <si>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</si>
  <si>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</si>
  <si>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</si>
  <si>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</si>
  <si>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</si>
  <si>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</si>
  <si>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</si>
  <si>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</si>
  <si>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</si>
  <si>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</si>
  <si>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</si>
  <si>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</si>
  <si>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</si>
  <si>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</si>
  <si>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</si>
  <si>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</si>
  <si>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</si>
  <si>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</si>
  <si>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</si>
  <si>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</si>
  <si>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</si>
  <si>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</si>
  <si>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</si>
  <si>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</si>
  <si>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</si>
  <si>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</si>
  <si>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</si>
  <si>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</si>
  <si>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</si>
  <si>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</si>
  <si>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</si>
  <si>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</si>
  <si>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</si>
  <si>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</si>
  <si>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</si>
  <si>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</si>
  <si>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</si>
  <si>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</si>
  <si>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</si>
  <si>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</si>
  <si>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</si>
  <si>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</si>
  <si>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</si>
  <si>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</si>
  <si>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</si>
  <si>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</si>
  <si>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</si>
  <si>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</si>
  <si>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</si>
  <si>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</si>
  <si>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</si>
  <si>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</si>
  <si>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</si>
  <si>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</si>
  <si>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</si>
  <si>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</si>
  <si>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</si>
  <si>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</si>
  <si>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</si>
  <si>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</si>
  <si>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</si>
  <si>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</si>
  <si>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</si>
  <si>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</si>
  <si>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</si>
  <si>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</si>
  <si>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</si>
  <si>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</si>
  <si>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</si>
  <si>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</si>
  <si>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</si>
  <si>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</si>
  <si>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</si>
  <si>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</si>
  <si>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</si>
  <si>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</si>
  <si>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</si>
  <si>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</si>
  <si>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</si>
  <si>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</si>
  <si>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</si>
  <si>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</si>
  <si>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</si>
  <si>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</si>
  <si>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</si>
  <si>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</si>
  <si>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</si>
  <si>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</si>
  <si>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</si>
  <si>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</si>
  <si>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</si>
  <si>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</si>
  <si>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</si>
  <si>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</si>
  <si>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</si>
  <si>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</si>
  <si>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</si>
  <si>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</si>
  <si>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</si>
  <si>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</si>
  <si>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</si>
  <si>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</si>
  <si>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</si>
  <si>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</si>
  <si>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</si>
  <si>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</si>
  <si>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</si>
  <si>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</si>
  <si>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</si>
  <si>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</si>
  <si>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</si>
  <si>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</si>
  <si>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</si>
  <si>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</si>
  <si>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</si>
  <si>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</si>
  <si>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</si>
  <si>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</si>
  <si>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</si>
  <si>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</si>
  <si>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</si>
  <si>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</si>
  <si>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</si>
  <si>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</si>
  <si>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</si>
  <si>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</si>
  <si>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</si>
  <si>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</si>
  <si>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</si>
  <si>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</si>
  <si>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</si>
  <si>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</si>
  <si>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</si>
  <si>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</si>
  <si>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</si>
  <si>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</si>
  <si>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</si>
  <si>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</si>
  <si>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</si>
  <si>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</si>
  <si>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</si>
  <si>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</si>
  <si>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</si>
  <si>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</si>
  <si>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</si>
  <si>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</si>
  <si>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</si>
  <si>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</si>
  <si>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</si>
  <si>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</si>
  <si>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</si>
  <si>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</si>
  <si>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</si>
  <si>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</si>
  <si>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</si>
  <si>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</si>
  <si>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</si>
  <si>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</si>
  <si>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</si>
  <si>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</si>
  <si>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</si>
  <si>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</si>
  <si>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</si>
  <si>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</si>
  <si>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</si>
  <si>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</si>
  <si>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</si>
  <si>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</si>
  <si>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</si>
  <si>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</si>
  <si>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</si>
  <si>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</si>
  <si>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</si>
  <si>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</si>
  <si>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</si>
  <si>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</si>
  <si>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</si>
  <si>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</si>
  <si>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</si>
  <si>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</si>
  <si>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</si>
  <si>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</si>
  <si>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</si>
  <si>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</si>
  <si>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</si>
  <si>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</si>
  <si>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</si>
  <si>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</si>
  <si>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</si>
  <si>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</si>
  <si>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</si>
  <si>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</si>
  <si>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</si>
  <si>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</si>
  <si>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</si>
  <si>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</si>
  <si>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</si>
  <si>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</si>
  <si>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</si>
  <si>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</si>
  <si>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</si>
  <si>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</si>
  <si>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</si>
  <si>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</si>
  <si>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</si>
  <si>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</si>
  <si>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</si>
  <si>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</si>
  <si>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</si>
  <si>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</si>
  <si>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</si>
  <si>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</si>
  <si>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</si>
  <si>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</si>
  <si>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</si>
  <si>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</si>
  <si>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</si>
  <si>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</si>
  <si>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</si>
  <si>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</si>
  <si>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</si>
  <si>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</si>
  <si>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</si>
  <si>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</si>
  <si>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</si>
  <si>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</si>
  <si>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</si>
  <si>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</si>
  <si>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</si>
  <si>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</si>
  <si>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</si>
  <si>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</si>
  <si>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</si>
  <si>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</si>
  <si>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</si>
  <si>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</si>
  <si>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</si>
  <si>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</si>
  <si>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</si>
  <si>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</si>
  <si>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</si>
  <si>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</si>
  <si>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</si>
  <si>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</si>
  <si>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</si>
  <si>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</si>
  <si>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</si>
  <si>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</si>
  <si>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</si>
  <si>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</si>
  <si>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</si>
  <si>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</si>
  <si>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</si>
  <si>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</si>
  <si>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</si>
  <si>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</si>
  <si>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</si>
  <si>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</si>
  <si>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</si>
  <si>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</si>
  <si>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</si>
  <si>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</si>
  <si>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</si>
  <si>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</si>
  <si>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</si>
  <si>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</si>
  <si>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</si>
  <si>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</si>
  <si>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</si>
  <si>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</si>
  <si>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</si>
  <si>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</si>
  <si>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</si>
  <si>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</si>
  <si>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</si>
  <si>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</si>
  <si>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</si>
  <si>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</si>
  <si>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</si>
  <si>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</si>
  <si>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</si>
  <si>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</si>
  <si>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</si>
  <si>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</si>
  <si>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</si>
  <si>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</si>
  <si>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</si>
  <si>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</si>
  <si>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</si>
  <si>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</si>
  <si>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</si>
  <si>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</si>
  <si>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</si>
  <si>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</si>
  <si>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</si>
  <si>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</si>
  <si>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</si>
  <si>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</si>
  <si>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</si>
  <si>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</si>
  <si>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</si>
  <si>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</si>
  <si>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</si>
  <si>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</si>
  <si>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</si>
  <si>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</si>
  <si>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</si>
  <si>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</si>
  <si>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</si>
  <si>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</si>
  <si>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</si>
  <si>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</si>
  <si>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</si>
  <si>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</si>
  <si>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</si>
  <si>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</si>
  <si>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</si>
  <si>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</si>
  <si>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</si>
  <si>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</si>
  <si>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</si>
  <si>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</si>
  <si>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</si>
  <si>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</si>
  <si>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</si>
  <si>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</si>
  <si>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</si>
  <si>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</si>
  <si>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</si>
  <si>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</si>
  <si>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</si>
  <si>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</si>
  <si>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</si>
  <si>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</si>
  <si>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</si>
  <si>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</si>
  <si>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</si>
  <si>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</si>
  <si>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</si>
  <si>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</si>
  <si>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</si>
  <si>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</si>
  <si>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</si>
  <si>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</si>
  <si>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</si>
  <si>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</si>
  <si>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</si>
  <si>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</si>
  <si>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</si>
  <si>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</si>
  <si>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</si>
  <si>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</si>
  <si>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</si>
  <si>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</si>
  <si>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</si>
  <si>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</si>
  <si>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</si>
  <si>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</si>
  <si>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</si>
  <si>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</si>
  <si>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</si>
  <si>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</si>
  <si>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</si>
  <si>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</si>
  <si>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</si>
  <si>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</si>
  <si>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</si>
  <si>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</si>
  <si>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</si>
  <si>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</si>
  <si>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</si>
  <si>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</si>
  <si>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</si>
  <si>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</si>
  <si>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</si>
  <si>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</si>
  <si>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</si>
  <si>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</si>
  <si>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</si>
  <si>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</si>
  <si>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</si>
  <si>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</si>
  <si>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</si>
  <si>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</si>
  <si>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</si>
  <si>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</si>
  <si>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</si>
  <si>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</si>
  <si>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</si>
  <si>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</si>
  <si>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</si>
  <si>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</si>
  <si>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</si>
  <si>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</si>
  <si>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</si>
  <si>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</si>
  <si>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</si>
  <si>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</si>
  <si>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</si>
  <si>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</si>
  <si>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</si>
  <si>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</si>
  <si>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</si>
  <si>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</si>
  <si>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</si>
  <si>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</si>
  <si>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</si>
  <si>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</si>
  <si>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</si>
  <si>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</si>
  <si>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</si>
  <si>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</si>
  <si>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</si>
  <si>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</si>
  <si>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</si>
  <si>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</si>
  <si>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</si>
  <si>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</si>
  <si>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</si>
  <si>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</si>
  <si>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</si>
  <si>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</si>
  <si>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</si>
  <si>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</si>
  <si>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</si>
  <si>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</si>
  <si>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</si>
  <si>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</si>
  <si>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</si>
  <si>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</si>
  <si>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</si>
  <si>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</si>
  <si>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</si>
  <si>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</si>
  <si>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</si>
  <si>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</si>
  <si>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</si>
  <si>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</si>
  <si>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</si>
  <si>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</si>
  <si>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</si>
  <si>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</si>
  <si>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</si>
  <si>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</si>
  <si>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</si>
  <si>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</si>
  <si>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</si>
  <si>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</si>
  <si>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</si>
  <si>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</si>
  <si>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</si>
  <si>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</si>
  <si>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</si>
  <si>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</si>
  <si>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</si>
  <si>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</si>
  <si>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</si>
  <si>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</si>
  <si>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</si>
  <si>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</si>
  <si>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</si>
  <si>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</si>
  <si>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</si>
  <si>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</si>
  <si>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</si>
  <si>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</si>
  <si>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</si>
  <si>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</si>
  <si>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</si>
  <si>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</si>
  <si>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</si>
  <si>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</si>
  <si>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</si>
  <si>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</si>
  <si>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</si>
  <si>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</si>
  <si>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</si>
  <si>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</si>
  <si>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</si>
  <si>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</si>
  <si>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</si>
  <si>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</si>
  <si>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</si>
  <si>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</si>
  <si>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</si>
  <si>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</si>
  <si>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</si>
  <si>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</si>
  <si>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</si>
  <si>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</si>
  <si>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</si>
  <si>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</si>
  <si>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</si>
  <si>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</si>
  <si>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</si>
  <si>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</si>
  <si>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</si>
  <si>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</si>
  <si>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</si>
  <si>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</si>
  <si>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</si>
  <si>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</si>
  <si>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</si>
  <si>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</si>
  <si>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</si>
  <si>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</si>
  <si>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</si>
  <si>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</si>
  <si>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</si>
  <si>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</si>
  <si>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</si>
  <si>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</si>
  <si>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</si>
  <si>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</si>
  <si>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</si>
  <si>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</si>
  <si>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</si>
  <si>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</si>
  <si>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</si>
  <si>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</si>
  <si>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</si>
  <si>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</si>
  <si>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</si>
  <si>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</si>
  <si>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</si>
  <si>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</si>
  <si>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</si>
  <si>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</si>
  <si>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</si>
  <si>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</si>
  <si>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</si>
  <si>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</si>
  <si>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</si>
  <si>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</si>
  <si>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</si>
  <si>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</si>
  <si>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</si>
  <si>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</si>
  <si>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</si>
  <si>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</si>
  <si>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</si>
  <si>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</si>
  <si>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</si>
  <si>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</si>
  <si>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</si>
  <si>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</si>
  <si>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</si>
  <si>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</si>
  <si>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</si>
  <si>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</si>
  <si>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</si>
  <si>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</si>
  <si>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</si>
  <si>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</si>
  <si>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</si>
  <si>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</si>
  <si>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</si>
  <si>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</si>
  <si>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</si>
  <si>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</si>
  <si>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</si>
  <si>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</si>
  <si>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</si>
  <si>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</si>
  <si>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</si>
  <si>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</si>
  <si>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</si>
  <si>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</si>
  <si>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</si>
  <si>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</si>
  <si>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</si>
  <si>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</si>
  <si>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</si>
  <si>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</si>
  <si>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</si>
  <si>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</si>
  <si>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</si>
  <si>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</si>
  <si>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</si>
  <si>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</si>
  <si>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</si>
  <si>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</si>
  <si>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</si>
  <si>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</si>
  <si>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</si>
  <si>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</si>
  <si>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</si>
  <si>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</si>
  <si>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</si>
  <si>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</si>
  <si>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</si>
  <si>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</si>
  <si>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</si>
  <si>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</si>
  <si>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</si>
  <si>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</si>
  <si>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</si>
  <si>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</si>
  <si>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</si>
  <si>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</si>
  <si>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</si>
  <si>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</si>
  <si>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</si>
  <si>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</si>
  <si>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</si>
  <si>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</si>
  <si>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</si>
  <si>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</si>
  <si>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</si>
  <si>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</si>
  <si>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</si>
  <si>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</si>
  <si>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</si>
  <si>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</si>
  <si>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</si>
  <si>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</si>
  <si>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</si>
  <si>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</si>
  <si>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</si>
  <si>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</si>
  <si>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</si>
  <si>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</si>
  <si>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</si>
  <si>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</si>
  <si>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</si>
  <si>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</si>
  <si>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</si>
  <si>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</si>
  <si>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</si>
  <si>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</si>
  <si>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</si>
  <si>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</si>
  <si>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</si>
  <si>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</si>
  <si>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</si>
  <si>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</si>
  <si>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</si>
  <si>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</si>
  <si>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</si>
  <si>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</si>
  <si>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</si>
  <si>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</si>
  <si>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</si>
  <si>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</si>
  <si>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</si>
  <si>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</si>
  <si>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</si>
  <si>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</si>
  <si>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</si>
  <si>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</si>
  <si>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</si>
  <si>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</si>
  <si>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</si>
  <si>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</si>
  <si>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</si>
  <si>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</si>
  <si>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</si>
  <si>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</si>
  <si>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</si>
  <si>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</si>
  <si>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</si>
  <si>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</si>
  <si>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</si>
  <si>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</si>
  <si>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</si>
  <si>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</si>
  <si>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</si>
  <si>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</si>
  <si>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</si>
  <si>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</si>
  <si>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</si>
  <si>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</si>
  <si>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</si>
  <si>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</si>
  <si>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</si>
  <si>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</si>
  <si>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</si>
  <si>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</si>
  <si>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</si>
  <si>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</si>
  <si>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</si>
  <si>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</si>
  <si>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</si>
  <si>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</si>
  <si>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</si>
  <si>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</si>
  <si>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</si>
  <si>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</si>
  <si>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</si>
  <si>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</si>
  <si>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</si>
  <si>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</si>
  <si>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</si>
  <si>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</si>
  <si>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</si>
  <si>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</si>
  <si>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</si>
  <si>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</si>
  <si>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</si>
  <si>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</si>
  <si>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</si>
  <si>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</si>
  <si>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</si>
  <si>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</si>
  <si>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</si>
  <si>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</si>
  <si>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</si>
  <si>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</si>
  <si>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</si>
  <si>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</si>
  <si>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</si>
  <si>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</si>
  <si>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</si>
  <si>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</si>
  <si>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</si>
  <si>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</si>
  <si>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</si>
  <si>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</si>
  <si>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</si>
  <si>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</si>
  <si>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</si>
  <si>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</si>
  <si>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</si>
  <si>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</si>
  <si>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</si>
  <si>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</si>
  <si>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</si>
  <si>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</si>
  <si>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</si>
  <si>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</si>
  <si>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</si>
  <si>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</si>
  <si>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</si>
  <si>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</si>
  <si>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</si>
  <si>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</si>
  <si>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</si>
  <si>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</si>
  <si>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</si>
  <si>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</si>
  <si>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</si>
  <si>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</si>
  <si>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</si>
  <si>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</si>
  <si>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</si>
  <si>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</si>
  <si>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</si>
  <si>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</si>
  <si>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</si>
  <si>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</si>
  <si>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</si>
  <si>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</si>
  <si>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</si>
  <si>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</si>
  <si>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</si>
  <si>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</si>
  <si>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</si>
  <si>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</si>
  <si>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</si>
  <si>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</si>
  <si>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</si>
  <si>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</si>
  <si>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</si>
  <si>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</si>
  <si>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</si>
  <si>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</si>
  <si>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</si>
  <si>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</si>
  <si>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</si>
  <si>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</si>
  <si>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</si>
  <si>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</si>
  <si>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</si>
  <si>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</si>
  <si>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</si>
  <si>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</si>
  <si>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</si>
  <si>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</si>
  <si>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</si>
  <si>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</si>
  <si>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</si>
  <si>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</si>
  <si>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</si>
  <si>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</si>
  <si>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</si>
  <si>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</si>
  <si>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</si>
  <si>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</si>
  <si>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</si>
  <si>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</si>
  <si>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</si>
  <si>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</si>
  <si>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</si>
  <si>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</si>
  <si>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</si>
  <si>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</si>
  <si>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</si>
  <si>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</si>
  <si>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</si>
  <si>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</si>
  <si>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</si>
  <si>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</si>
  <si>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</si>
  <si>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</si>
  <si>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</si>
  <si>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</si>
  <si>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</si>
  <si>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</si>
  <si>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</si>
  <si>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</si>
  <si>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</si>
  <si>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</si>
  <si>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</si>
  <si>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</si>
  <si>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</si>
  <si>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</si>
  <si>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</si>
  <si>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</si>
  <si>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</si>
  <si>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</si>
  <si>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</si>
  <si>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</si>
  <si>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</si>
  <si>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</si>
  <si>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</si>
  <si>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</si>
  <si>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</si>
  <si>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</si>
  <si>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</si>
  <si>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</si>
  <si>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</si>
  <si>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</si>
  <si>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</si>
  <si>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</si>
  <si>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</si>
  <si>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</si>
  <si>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</si>
  <si>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</si>
  <si>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</si>
  <si>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</si>
  <si>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</si>
  <si>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</si>
  <si>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</si>
  <si>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</si>
  <si>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</si>
  <si>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</si>
  <si>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</si>
  <si>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</si>
  <si>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</si>
  <si>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</si>
  <si>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</si>
  <si>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</si>
  <si>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</si>
  <si>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</si>
  <si>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</si>
  <si>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</si>
  <si>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</si>
  <si>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</si>
  <si>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</si>
  <si>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</si>
  <si>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</si>
  <si>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</si>
  <si>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</si>
  <si>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</si>
  <si>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</si>
  <si>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</si>
  <si>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</si>
  <si>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</si>
  <si>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</si>
  <si>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</si>
  <si>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</si>
  <si>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</si>
  <si>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</si>
  <si>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</si>
  <si>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</si>
  <si>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</si>
  <si>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</si>
  <si>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</si>
  <si>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</si>
  <si>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</si>
  <si>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</si>
  <si>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</si>
  <si>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</si>
  <si>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</si>
  <si>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</si>
  <si>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</si>
  <si>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</si>
  <si>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</si>
  <si>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</si>
  <si>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</si>
  <si>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</si>
  <si>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</si>
  <si>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</si>
  <si>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</si>
  <si>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</si>
  <si>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</si>
  <si>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</si>
  <si>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</si>
  <si>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</si>
  <si>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</si>
  <si>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</si>
  <si>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</si>
  <si>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</si>
  <si>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</si>
  <si>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</si>
  <si>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</si>
  <si>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</si>
  <si>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</si>
  <si>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</si>
  <si>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</si>
  <si>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</si>
  <si>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</si>
  <si>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</si>
  <si>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</si>
  <si>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</si>
  <si>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</si>
  <si>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</si>
  <si>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</si>
  <si>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</si>
  <si>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</si>
  <si>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</si>
  <si>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</si>
  <si>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</si>
  <si>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</si>
  <si>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</si>
  <si>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</si>
  <si>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</si>
  <si>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</si>
  <si>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</si>
  <si>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</si>
  <si>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</si>
  <si>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</si>
  <si>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</si>
  <si>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</si>
  <si>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</si>
  <si>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</si>
  <si>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</si>
  <si>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</si>
  <si>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</si>
  <si>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</si>
  <si>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</si>
  <si>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</si>
  <si>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</si>
  <si>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</si>
  <si>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</si>
  <si>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</si>
  <si>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</si>
  <si>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</si>
  <si>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</si>
  <si>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</si>
  <si>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</si>
  <si>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</si>
  <si>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</si>
  <si>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</si>
  <si>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</si>
  <si>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</si>
  <si>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</si>
  <si>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</si>
  <si>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</si>
  <si>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</si>
  <si>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</si>
  <si>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</si>
  <si>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</si>
  <si>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</si>
  <si>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</si>
  <si>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</si>
  <si>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</si>
  <si>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</si>
  <si>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</si>
  <si>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</si>
  <si>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</si>
  <si>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</si>
  <si>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</si>
  <si>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</si>
  <si>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</si>
  <si>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</si>
  <si>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</si>
  <si>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</si>
  <si>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</si>
  <si>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</si>
  <si>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</si>
  <si>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</si>
  <si>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</si>
  <si>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</si>
  <si>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</si>
  <si>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</si>
  <si>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</si>
  <si>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</si>
  <si>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</si>
  <si>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</si>
  <si>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</si>
  <si>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</si>
  <si>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</si>
  <si>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</si>
  <si>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</si>
  <si>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</si>
  <si>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</si>
  <si>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</si>
  <si>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</si>
  <si>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</si>
  <si>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</si>
  <si>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</si>
  <si>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</si>
  <si>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</si>
  <si>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</si>
  <si>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</si>
  <si>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</si>
  <si>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</si>
  <si>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</si>
  <si>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</si>
  <si>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</si>
  <si>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</si>
  <si>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</si>
  <si>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</si>
  <si>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</si>
  <si>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</si>
  <si>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</si>
  <si>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</si>
  <si>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</si>
  <si>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</si>
  <si>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</si>
  <si>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</si>
  <si>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</si>
  <si>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</si>
  <si>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</si>
  <si>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</si>
  <si>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</si>
  <si>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</si>
  <si>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</si>
  <si>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</si>
  <si>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</si>
  <si>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</si>
  <si>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</si>
  <si>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</si>
  <si>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</si>
  <si>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</si>
  <si>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</si>
  <si>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</si>
  <si>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</si>
  <si>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</si>
  <si>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</si>
  <si>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</si>
  <si>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</si>
  <si>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</si>
  <si>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</si>
  <si>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</si>
  <si>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</si>
  <si>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</si>
  <si>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</si>
  <si>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</si>
  <si>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</si>
  <si>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</si>
  <si>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</si>
  <si>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</si>
  <si>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</si>
  <si>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</si>
  <si>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</si>
  <si>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</si>
  <si>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</si>
  <si>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</si>
  <si>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</si>
  <si>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</si>
  <si>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</si>
  <si>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</si>
  <si>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</si>
  <si>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</si>
  <si>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</si>
  <si>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</si>
  <si>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</si>
  <si>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</si>
  <si>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</si>
  <si>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</si>
  <si>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</si>
  <si>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</si>
  <si>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</si>
  <si>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</si>
  <si>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</si>
  <si>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</si>
  <si>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</si>
  <si>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</si>
  <si>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</si>
  <si>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</si>
  <si>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</si>
  <si>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</si>
  <si>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</si>
  <si>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</si>
  <si>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</si>
  <si>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</si>
  <si>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</si>
  <si>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</si>
  <si>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</si>
  <si>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</si>
  <si>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</si>
  <si>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</si>
  <si>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</si>
  <si>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</si>
  <si>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</si>
  <si>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</si>
  <si>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</si>
  <si>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</si>
  <si>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</si>
  <si>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</si>
  <si>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</si>
  <si>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</si>
  <si>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</si>
  <si>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</si>
  <si>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</si>
  <si>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</si>
  <si>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</si>
  <si>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</si>
  <si>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</si>
  <si>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</si>
  <si>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</si>
  <si>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</si>
  <si>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</si>
  <si>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</si>
  <si>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</si>
  <si>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</si>
  <si>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</si>
  <si>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</si>
  <si>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</si>
  <si>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</si>
  <si>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</si>
  <si>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</si>
  <si>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</si>
  <si>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</si>
  <si>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</si>
  <si>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</si>
  <si>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</si>
  <si>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</si>
  <si>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</si>
  <si>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</si>
  <si>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</si>
  <si>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</si>
  <si>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</si>
  <si>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</si>
  <si>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</si>
  <si>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</si>
  <si>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</si>
  <si>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</si>
  <si>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</si>
  <si>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</si>
  <si>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</si>
  <si>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</si>
  <si>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</si>
  <si>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</si>
  <si>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</si>
  <si>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</si>
  <si>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</si>
  <si>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</si>
  <si>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</si>
  <si>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</si>
  <si>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</si>
  <si>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</si>
  <si>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</si>
  <si>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</si>
  <si>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</si>
  <si>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</si>
  <si>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</si>
  <si>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</si>
  <si>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</si>
  <si>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</si>
  <si>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</si>
  <si>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</si>
  <si>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</si>
  <si>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</si>
  <si>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</si>
  <si>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</si>
  <si>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</si>
  <si>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</si>
  <si>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</si>
  <si>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</si>
  <si>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</si>
  <si>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</si>
  <si>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</si>
  <si>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</si>
  <si>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</si>
  <si>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</si>
  <si>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</si>
  <si>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</si>
  <si>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</si>
  <si>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</si>
  <si>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</si>
  <si>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</si>
  <si>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</si>
  <si>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</si>
  <si>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</si>
  <si>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</si>
  <si>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</si>
  <si>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</si>
  <si>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</si>
  <si>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</si>
  <si>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</si>
  <si>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</si>
  <si>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</si>
  <si>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</si>
  <si>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</si>
  <si>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</si>
  <si>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</si>
  <si>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</si>
  <si>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</si>
  <si>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</si>
  <si>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</si>
  <si>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</si>
  <si>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</si>
  <si>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</si>
  <si>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</si>
  <si>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</si>
  <si>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</si>
  <si>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</si>
  <si>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</si>
  <si>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</si>
  <si>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</si>
  <si>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</si>
  <si>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</si>
  <si>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</si>
  <si>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</si>
  <si>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</si>
  <si>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</si>
  <si>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</si>
  <si>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</si>
  <si>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</si>
  <si>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</si>
  <si>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</si>
  <si>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</si>
  <si>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</si>
  <si>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</si>
  <si>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</si>
  <si>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</si>
  <si>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</si>
  <si>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</si>
  <si>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</si>
  <si>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</si>
  <si>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</si>
  <si>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</si>
  <si>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</si>
  <si>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</si>
  <si>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</si>
  <si>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</si>
  <si>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</si>
  <si>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</si>
  <si>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</si>
  <si>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</si>
  <si>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</si>
  <si>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</si>
  <si>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</si>
  <si>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</si>
  <si>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</si>
  <si>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</si>
  <si>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</si>
  <si>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</si>
  <si>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</si>
  <si>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</si>
  <si>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</si>
  <si>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</si>
  <si>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</si>
  <si>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</si>
  <si>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</si>
  <si>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</si>
  <si>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</si>
  <si>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</si>
  <si>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</si>
  <si>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</si>
  <si>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</si>
  <si>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</si>
  <si>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</si>
  <si>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</si>
  <si>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</si>
  <si>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</si>
  <si>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</si>
  <si>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</si>
  <si>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</si>
  <si>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</si>
  <si>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</si>
  <si>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</si>
  <si>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</si>
  <si>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</si>
  <si>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</si>
  <si>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</si>
  <si>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</si>
  <si>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</si>
  <si>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</si>
  <si>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</si>
  <si>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</si>
  <si>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</si>
  <si>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</si>
  <si>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</si>
  <si>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</si>
  <si>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</si>
  <si>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</si>
  <si>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</si>
  <si>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</si>
  <si>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</si>
  <si>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</si>
  <si>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</si>
  <si>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</si>
  <si>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</si>
  <si>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</si>
  <si>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</si>
  <si>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</si>
  <si>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</si>
  <si>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</si>
  <si>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</si>
  <si>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</si>
  <si>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</si>
  <si>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</si>
  <si>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</si>
  <si>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</si>
  <si>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</si>
  <si>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</si>
  <si>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</si>
  <si>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</si>
  <si>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</si>
  <si>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</si>
  <si>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</si>
  <si>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</si>
  <si>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</si>
  <si>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</si>
  <si>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</si>
  <si>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</si>
  <si>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</si>
  <si>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</si>
  <si>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</si>
  <si>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</si>
  <si>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</si>
  <si>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</si>
  <si>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</si>
  <si>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</si>
  <si>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</si>
  <si>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</si>
  <si>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</si>
  <si>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</si>
  <si>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</si>
  <si>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</si>
  <si>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</si>
  <si>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</si>
  <si>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</si>
  <si>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</si>
  <si>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</si>
  <si>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</si>
  <si>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</si>
  <si>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</si>
  <si>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</si>
  <si>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</si>
  <si>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</si>
  <si>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</si>
  <si>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</si>
  <si>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</si>
  <si>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</si>
  <si>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</si>
  <si>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</si>
  <si>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</si>
  <si>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</si>
  <si>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</si>
  <si>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</si>
  <si>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</si>
  <si>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</si>
  <si>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</si>
  <si>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</si>
  <si>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</si>
  <si>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</si>
  <si>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</si>
  <si>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</si>
  <si>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</si>
  <si>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</si>
  <si>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</si>
  <si>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</si>
  <si>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</si>
  <si>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</si>
  <si>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</si>
  <si>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</si>
  <si>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</si>
  <si>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</si>
  <si>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</si>
  <si>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</si>
  <si>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</si>
  <si>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</si>
  <si>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</si>
  <si>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</si>
  <si>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</si>
  <si>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</si>
  <si>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</si>
  <si>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</si>
  <si>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</si>
  <si>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</si>
  <si>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</si>
  <si>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</si>
  <si>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</si>
  <si>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</si>
  <si>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</si>
  <si>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</si>
  <si>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</si>
  <si>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</si>
  <si>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</si>
  <si>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</si>
  <si>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</si>
  <si>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</si>
  <si>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</si>
  <si>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</si>
  <si>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</si>
  <si>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</si>
  <si>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</si>
  <si>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</si>
  <si>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</si>
  <si>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</si>
  <si>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</si>
  <si>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</si>
  <si>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</si>
  <si>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</si>
  <si>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</si>
  <si>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</si>
  <si>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</si>
  <si>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</si>
  <si>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</si>
  <si>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</si>
  <si>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</si>
  <si>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</si>
  <si>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</si>
  <si>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</si>
  <si>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</si>
  <si>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</si>
  <si>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</si>
  <si>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</si>
  <si>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</si>
  <si>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</si>
  <si>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</si>
  <si>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</si>
  <si>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</si>
  <si>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</si>
  <si>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</si>
  <si>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</si>
  <si>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</si>
  <si>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</si>
  <si>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</si>
  <si>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</si>
  <si>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</si>
  <si>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</si>
  <si>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</si>
  <si>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</si>
  <si>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</si>
  <si>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</si>
  <si>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</si>
  <si>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</si>
  <si>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</si>
  <si>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</si>
  <si>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</si>
  <si>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</si>
  <si>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</si>
  <si>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</si>
  <si>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</si>
  <si>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</si>
  <si>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</si>
  <si>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</si>
  <si>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</si>
  <si>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</si>
  <si>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</si>
  <si>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</si>
  <si>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</si>
  <si>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</si>
  <si>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</si>
  <si>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</si>
  <si>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</si>
  <si>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</si>
  <si>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</si>
  <si>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</si>
  <si>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</si>
  <si>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</si>
  <si>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</si>
  <si>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</si>
  <si>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</si>
  <si>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</si>
  <si>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</si>
  <si>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</si>
  <si>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</si>
  <si>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</si>
  <si>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</si>
  <si>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</si>
  <si>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</si>
  <si>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</si>
  <si>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</si>
  <si>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</si>
  <si>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</si>
  <si>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</si>
  <si>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</si>
  <si>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</si>
  <si>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</si>
  <si>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</si>
  <si>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</si>
  <si>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</si>
  <si>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</si>
  <si>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</si>
  <si>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</si>
  <si>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</si>
  <si>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</si>
  <si>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</si>
  <si>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</si>
  <si>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</si>
  <si>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</si>
  <si>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</si>
  <si>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</si>
  <si>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</si>
  <si>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</si>
  <si>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</si>
  <si>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</si>
  <si>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</si>
  <si>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</si>
  <si>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</si>
  <si>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</si>
  <si>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</si>
  <si>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</si>
  <si>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</si>
  <si>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</si>
  <si>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</si>
  <si>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</si>
  <si>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</si>
  <si>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</si>
  <si>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</si>
  <si>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</si>
  <si>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</si>
  <si>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</si>
  <si>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</si>
  <si>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</si>
  <si>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</si>
  <si>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</si>
  <si>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</si>
  <si>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</si>
  <si>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</si>
  <si>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</si>
  <si>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</si>
  <si>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</si>
  <si>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</si>
  <si>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</si>
  <si>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</si>
  <si>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</si>
  <si>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</si>
  <si>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</si>
  <si>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</si>
  <si>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</si>
  <si>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</si>
  <si>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</si>
  <si>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</si>
  <si>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</si>
  <si>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</si>
  <si>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</si>
  <si>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</si>
  <si>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</si>
  <si>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</si>
  <si>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</si>
  <si>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</si>
  <si>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</si>
  <si>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</si>
  <si>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</si>
  <si>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</si>
  <si>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</si>
  <si>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</si>
  <si>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</si>
  <si>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</si>
  <si>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</si>
  <si>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</si>
  <si>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</si>
  <si>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</si>
  <si>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</si>
  <si>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</si>
  <si>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</si>
  <si>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</si>
  <si>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</si>
  <si>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</si>
  <si>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</si>
  <si>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</si>
  <si>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</si>
  <si>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</si>
  <si>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</si>
  <si>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</si>
  <si>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</si>
  <si>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</si>
  <si>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</si>
  <si>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</si>
  <si>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</si>
  <si>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</si>
  <si>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</si>
  <si>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</si>
  <si>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</si>
  <si>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</si>
  <si>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</si>
  <si>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</si>
  <si>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</si>
  <si>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</si>
  <si>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</si>
  <si>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</si>
  <si>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</si>
  <si>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</si>
  <si>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</si>
  <si>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</si>
  <si>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</si>
  <si>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</si>
  <si>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</si>
  <si>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</si>
  <si>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</si>
  <si>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</si>
  <si>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</si>
  <si>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</si>
  <si>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</si>
  <si>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</si>
  <si>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</si>
  <si>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</si>
  <si>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</si>
  <si>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</si>
  <si>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</si>
  <si>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</si>
  <si>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</si>
  <si>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</si>
  <si>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</si>
  <si>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</si>
  <si>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</si>
  <si>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</si>
  <si>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</si>
  <si>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</si>
  <si>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</si>
  <si>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</si>
  <si>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</si>
  <si>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</si>
  <si>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</si>
  <si>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</si>
  <si>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</si>
  <si>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</si>
  <si>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</si>
  <si>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</si>
  <si>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</si>
  <si>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</si>
  <si>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</si>
  <si>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</si>
  <si>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</si>
  <si>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</si>
  <si>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</si>
  <si>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</si>
  <si>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</si>
  <si>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</si>
  <si>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</si>
  <si>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</si>
  <si>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</si>
  <si>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</si>
  <si>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</si>
  <si>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</si>
  <si>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</si>
  <si>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</si>
  <si>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</si>
  <si>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</si>
  <si>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</si>
  <si>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</si>
  <si>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</si>
  <si>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</si>
  <si>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</si>
  <si>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</si>
  <si>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</si>
  <si>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</si>
  <si>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</si>
  <si>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</si>
  <si>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</si>
  <si>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</si>
  <si>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</si>
  <si>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</si>
  <si>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</si>
  <si>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</si>
  <si>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</si>
  <si>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</si>
  <si>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</si>
  <si>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</si>
  <si>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</si>
  <si>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</si>
  <si>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</si>
  <si>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</si>
  <si>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</si>
  <si>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</si>
  <si>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</si>
  <si>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</si>
  <si>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</si>
  <si>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</si>
  <si>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</si>
  <si>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</si>
  <si>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</si>
  <si>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</si>
  <si>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</si>
  <si>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</si>
  <si>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</si>
  <si>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</si>
  <si>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</si>
  <si>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</si>
  <si>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</si>
  <si>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</si>
  <si>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</si>
  <si>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</si>
  <si>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</si>
  <si>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</si>
  <si>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</si>
  <si>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</si>
  <si>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</si>
  <si>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</si>
  <si>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</si>
  <si>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</si>
  <si>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</si>
  <si>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</si>
  <si>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</si>
  <si>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</si>
  <si>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</si>
  <si>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</si>
  <si>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</si>
  <si>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</si>
  <si>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</si>
  <si>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</si>
  <si>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</si>
  <si>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</si>
  <si>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</si>
  <si>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</si>
  <si>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</si>
  <si>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</si>
  <si>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</si>
  <si>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</si>
  <si>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</si>
  <si>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</si>
  <si>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</si>
  <si>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</si>
  <si>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</si>
  <si>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</si>
  <si>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</si>
  <si>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</si>
  <si>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</si>
  <si>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</si>
  <si>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</si>
  <si>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</si>
  <si>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</si>
  <si>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</si>
  <si>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</si>
  <si>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</si>
  <si>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</si>
  <si>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</si>
  <si>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</si>
  <si>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</si>
  <si>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</si>
  <si>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</si>
  <si>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</si>
  <si>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</si>
  <si>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</si>
  <si>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</si>
  <si>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</si>
  <si>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</si>
  <si>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</si>
  <si>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</si>
  <si>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</si>
  <si>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</si>
  <si>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</si>
  <si>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</si>
  <si>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</si>
  <si>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</si>
  <si>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</si>
  <si>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</si>
  <si>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</si>
  <si>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</si>
  <si>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</si>
  <si>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</si>
  <si>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</si>
  <si>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</si>
  <si>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</si>
  <si>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</si>
  <si>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</si>
  <si>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</si>
  <si>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</si>
  <si>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</si>
  <si>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</si>
  <si>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</si>
  <si>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</si>
  <si>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</si>
  <si>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</si>
  <si>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</si>
  <si>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</si>
  <si>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</si>
  <si>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</si>
  <si>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</si>
  <si>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</si>
  <si>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</si>
  <si>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</si>
  <si>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</si>
  <si>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</si>
  <si>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</si>
  <si>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</si>
  <si>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</si>
  <si>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</si>
  <si>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</si>
  <si>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</si>
  <si>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</si>
  <si>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</si>
  <si>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</si>
  <si>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</si>
  <si>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</si>
  <si>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</si>
  <si>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</si>
  <si>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</si>
  <si>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</si>
  <si>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</si>
  <si>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</si>
  <si>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</si>
  <si>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</si>
  <si>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</si>
  <si>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</si>
  <si>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</si>
  <si>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</si>
  <si>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</si>
  <si>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</si>
  <si>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</si>
  <si>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</si>
  <si>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</si>
  <si>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</si>
  <si>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</si>
  <si>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</si>
  <si>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</si>
  <si>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</si>
  <si>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</si>
  <si>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</si>
  <si>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</si>
  <si>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</si>
  <si>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</si>
  <si>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</si>
  <si>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</si>
  <si>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</si>
  <si>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</si>
  <si>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</si>
  <si>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</si>
  <si>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</si>
  <si>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</si>
  <si>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</si>
  <si>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</si>
  <si>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</si>
  <si>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</si>
  <si>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</si>
  <si>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</si>
  <si>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</si>
  <si>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</si>
  <si>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</si>
  <si>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</si>
  <si>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</si>
  <si>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</si>
  <si>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</si>
  <si>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</si>
  <si>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</si>
  <si>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</si>
  <si>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</si>
  <si>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</si>
  <si>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</si>
  <si>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</si>
  <si>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</si>
  <si>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</si>
  <si>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</si>
  <si>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</si>
  <si>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</si>
  <si>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</si>
  <si>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</si>
  <si>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</si>
  <si>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</si>
  <si>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</si>
  <si>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</si>
  <si>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</si>
  <si>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</si>
  <si>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</si>
  <si>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</si>
  <si>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</si>
  <si>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</si>
  <si>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</si>
  <si>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</si>
  <si>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</si>
  <si>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</si>
  <si>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</si>
  <si>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</si>
  <si>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</si>
  <si>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</si>
  <si>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</si>
  <si>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</si>
  <si>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</si>
  <si>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</si>
  <si>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</si>
  <si>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</si>
  <si>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</si>
  <si>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</si>
  <si>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</si>
  <si>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</si>
  <si>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</si>
  <si>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</si>
  <si>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</si>
  <si>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</si>
  <si>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</si>
  <si>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</si>
  <si>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</si>
  <si>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</si>
  <si>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</si>
  <si>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</si>
  <si>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</si>
  <si>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</si>
  <si>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</si>
  <si>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</si>
  <si>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</si>
  <si>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</si>
  <si>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</si>
  <si>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</si>
  <si>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</si>
  <si>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</si>
  <si>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</si>
  <si>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</si>
  <si>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</si>
  <si>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</si>
  <si>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</si>
  <si>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</si>
  <si>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</si>
  <si>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</si>
  <si>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</si>
  <si>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</si>
  <si>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</si>
  <si>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</si>
  <si>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</si>
  <si>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</si>
  <si>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</si>
  <si>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</si>
  <si>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</si>
  <si>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</si>
  <si>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</si>
  <si>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</si>
  <si>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</si>
  <si>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</si>
  <si>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</si>
  <si>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</si>
  <si>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</si>
  <si>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</si>
  <si>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</si>
  <si>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</si>
  <si>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</si>
  <si>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</si>
  <si>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</si>
  <si>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</si>
  <si>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</si>
  <si>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</si>
  <si>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</si>
  <si>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</si>
  <si>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</si>
  <si>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</si>
  <si>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</si>
  <si>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</si>
  <si>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</si>
  <si>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</si>
  <si>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</si>
  <si>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</si>
  <si>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</si>
  <si>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</si>
  <si>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</si>
  <si>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</si>
  <si>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</si>
  <si>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</si>
  <si>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</si>
  <si>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</si>
  <si>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</si>
  <si>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</si>
  <si>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</si>
  <si>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</si>
  <si>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</si>
  <si>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</si>
  <si>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</si>
  <si>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</si>
  <si>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</si>
  <si>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</si>
  <si>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</si>
  <si>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</si>
  <si>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</si>
  <si>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</si>
  <si>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</si>
  <si>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</si>
  <si>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</si>
  <si>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</si>
  <si>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</si>
  <si>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</si>
  <si>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</si>
  <si>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</si>
  <si>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</si>
  <si>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</si>
  <si>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</si>
  <si>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</si>
  <si>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</si>
  <si>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</si>
  <si>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</si>
  <si>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</si>
  <si>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</si>
  <si>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</si>
  <si>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</si>
  <si>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</si>
  <si>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</si>
  <si>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</si>
  <si>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</si>
  <si>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</si>
  <si>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</si>
  <si>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</si>
  <si>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</si>
  <si>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</si>
  <si>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</si>
  <si>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</si>
  <si>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</si>
  <si>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</si>
  <si>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</si>
  <si>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</si>
  <si>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</si>
  <si>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</si>
  <si>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</si>
  <si>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</si>
  <si>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</si>
  <si>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</si>
  <si>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</si>
  <si>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</si>
  <si>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</si>
  <si>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</si>
  <si>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</si>
  <si>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</si>
  <si>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</si>
  <si>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</si>
  <si>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</si>
  <si>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</si>
  <si>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</si>
  <si>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</si>
  <si>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</si>
  <si>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</si>
  <si>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</si>
  <si>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</si>
  <si>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</si>
  <si>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</si>
  <si>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</si>
  <si>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</si>
  <si>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</si>
  <si>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</si>
  <si>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</si>
  <si>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</si>
  <si>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</si>
  <si>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</si>
  <si>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</si>
  <si>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</si>
  <si>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</si>
  <si>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</si>
  <si>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</si>
  <si>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</si>
  <si>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</si>
  <si>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</si>
  <si>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</si>
  <si>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</si>
  <si>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</si>
  <si>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</si>
  <si>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</si>
  <si>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</si>
  <si>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</si>
  <si>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</si>
  <si>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</si>
  <si>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</si>
  <si>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</si>
  <si>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</si>
  <si>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</si>
  <si>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</si>
  <si>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</si>
  <si>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</si>
  <si>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</si>
  <si>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</si>
  <si>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</si>
  <si>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</si>
  <si>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</si>
  <si>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</si>
  <si>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</si>
  <si>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</si>
  <si>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</si>
  <si>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</si>
  <si>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</si>
  <si>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</si>
  <si>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</si>
  <si>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</si>
  <si>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</si>
  <si>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</si>
  <si>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</si>
  <si>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</si>
  <si>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</si>
  <si>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</si>
  <si>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</si>
  <si>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</si>
  <si>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</si>
  <si>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</si>
  <si>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</si>
  <si>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</si>
  <si>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</si>
  <si>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</si>
  <si>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</si>
  <si>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</si>
  <si>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</si>
  <si>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</si>
  <si>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</si>
  <si>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</si>
  <si>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</si>
  <si>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</si>
  <si>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</si>
  <si>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</si>
  <si>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</si>
  <si>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</si>
  <si>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</si>
  <si>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</si>
  <si>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</si>
  <si>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</si>
  <si>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</si>
  <si>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</si>
  <si>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</si>
  <si>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</si>
  <si>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</si>
  <si>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</si>
  <si>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</si>
  <si>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</si>
  <si>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</si>
  <si>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</si>
  <si>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</si>
  <si>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</si>
  <si>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</si>
  <si>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</si>
  <si>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</si>
  <si>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</si>
  <si>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</si>
  <si>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</si>
  <si>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</si>
  <si>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</si>
  <si>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</si>
  <si>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</si>
  <si>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</si>
  <si>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</si>
  <si>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</si>
  <si>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</si>
  <si>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</si>
  <si>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</si>
  <si>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</si>
  <si>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</si>
  <si>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</si>
  <si>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</si>
  <si>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</si>
  <si>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</si>
  <si>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</si>
  <si>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</si>
  <si>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</si>
  <si>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</si>
  <si>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</si>
  <si>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</si>
  <si>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</si>
  <si>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</si>
  <si>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</si>
  <si>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</si>
  <si>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</si>
  <si>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</si>
  <si>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</si>
  <si>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</si>
  <si>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</si>
  <si>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</si>
  <si>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</si>
  <si>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</si>
  <si>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</si>
  <si>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</si>
  <si>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</si>
  <si>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</si>
  <si>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</si>
  <si>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</si>
  <si>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</si>
  <si>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</si>
  <si>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</si>
  <si>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</si>
  <si>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</si>
  <si>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</si>
  <si>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</si>
  <si>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</si>
  <si>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</si>
  <si>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</si>
  <si>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</si>
  <si>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</si>
  <si>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</si>
  <si>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</si>
  <si>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</si>
  <si>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</si>
  <si>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</si>
  <si>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</si>
  <si>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</si>
  <si>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</si>
  <si>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</si>
  <si>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</si>
  <si>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</si>
  <si>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</si>
  <si>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</si>
  <si>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</si>
  <si>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</si>
  <si>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</si>
  <si>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</si>
  <si>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</si>
  <si>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</si>
  <si>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</si>
  <si>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</si>
  <si>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</si>
  <si>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</si>
  <si>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</si>
  <si>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</si>
  <si>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</si>
  <si>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</si>
  <si>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</si>
  <si>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</si>
  <si>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</si>
  <si>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</si>
  <si>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</si>
  <si>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</si>
  <si>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</si>
  <si>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</si>
  <si>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</si>
  <si>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</si>
  <si>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</si>
  <si>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</si>
  <si>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</si>
  <si>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</si>
  <si>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</si>
  <si>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</si>
  <si>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</si>
  <si>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</si>
  <si>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</si>
  <si>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</si>
  <si>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</si>
  <si>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</si>
  <si>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</si>
  <si>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</si>
  <si>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</si>
  <si>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</si>
  <si>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</si>
  <si>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</si>
  <si>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</si>
  <si>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</si>
  <si>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</si>
  <si>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</si>
  <si>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</si>
  <si>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</si>
  <si>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</si>
  <si>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</si>
  <si>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</si>
  <si>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</si>
  <si>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</si>
  <si>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</si>
  <si>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</si>
  <si>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</si>
  <si>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</si>
  <si>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</si>
  <si>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</si>
  <si>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</si>
  <si>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</si>
  <si>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</si>
  <si>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</si>
  <si>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</si>
  <si>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</si>
  <si>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</si>
  <si>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</si>
  <si>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</si>
  <si>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</si>
  <si>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</si>
  <si>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</si>
  <si>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</si>
  <si>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</si>
  <si>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</si>
  <si>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</si>
  <si>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</si>
  <si>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</si>
  <si>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</si>
  <si>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</si>
  <si>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</si>
  <si>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</si>
  <si>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</si>
  <si>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</si>
  <si>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</si>
  <si>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</si>
  <si>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</si>
  <si>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</si>
  <si>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</si>
  <si>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</si>
  <si>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</si>
  <si>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</si>
  <si>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</si>
  <si>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</si>
  <si>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</si>
  <si>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</si>
  <si>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</si>
  <si>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</si>
  <si>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</si>
  <si>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</si>
  <si>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</si>
  <si>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</si>
  <si>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</si>
  <si>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</si>
  <si>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</si>
  <si>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</si>
  <si>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</si>
  <si>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</si>
  <si>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</si>
  <si>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</si>
  <si>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</si>
  <si>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</si>
  <si>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</si>
  <si>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</si>
  <si>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</si>
  <si>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</si>
  <si>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</si>
  <si>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</si>
  <si>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</si>
  <si>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</si>
  <si>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</si>
  <si>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</si>
  <si>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</si>
  <si>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</si>
  <si>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</si>
  <si>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</si>
  <si>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</si>
  <si>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</si>
  <si>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</si>
  <si>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</si>
  <si>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</si>
  <si>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</si>
  <si>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</si>
  <si>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</si>
  <si>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</si>
  <si>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</si>
  <si>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</si>
  <si>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</si>
  <si>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</si>
  <si>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</si>
  <si>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</si>
  <si>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</si>
  <si>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</si>
  <si>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</si>
  <si>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</si>
  <si>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</si>
  <si>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</si>
  <si>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</si>
  <si>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</si>
  <si>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</si>
  <si>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</si>
  <si>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</si>
  <si>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</si>
  <si>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</si>
  <si>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</si>
  <si>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</si>
  <si>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</si>
  <si>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</si>
  <si>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</si>
  <si>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</si>
  <si>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</si>
  <si>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</si>
  <si>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</si>
  <si>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</si>
  <si>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</si>
  <si>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</si>
  <si>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</si>
  <si>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</si>
  <si>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</si>
  <si>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</si>
  <si>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</si>
  <si>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</si>
  <si>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</si>
  <si>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</si>
  <si>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</si>
  <si>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</si>
  <si>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</si>
  <si>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</si>
  <si>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</si>
  <si>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</si>
  <si>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</si>
  <si>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</si>
  <si>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</si>
  <si>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</si>
  <si>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</si>
  <si>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</si>
  <si>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</si>
  <si>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</si>
  <si>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</si>
  <si>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</si>
  <si>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</si>
  <si>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</si>
  <si>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</si>
  <si>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</si>
  <si>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</si>
  <si>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</si>
  <si>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</si>
  <si>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</si>
  <si>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</si>
  <si>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</si>
  <si>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</si>
  <si>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</si>
  <si>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</si>
  <si>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</si>
  <si>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</si>
  <si>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</si>
  <si>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</si>
  <si>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</si>
  <si>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</si>
  <si>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</si>
  <si>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</si>
  <si>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</si>
  <si>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</si>
  <si>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</si>
  <si>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</si>
  <si>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</si>
  <si>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</si>
  <si>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</si>
  <si>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</si>
  <si>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</si>
  <si>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</si>
  <si>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</si>
  <si>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</si>
  <si>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</si>
  <si>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</si>
  <si>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</si>
  <si>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</si>
  <si>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</si>
  <si>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</si>
  <si>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</si>
  <si>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</si>
  <si>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</si>
  <si>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</si>
  <si>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</si>
  <si>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</si>
  <si>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</si>
  <si>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</si>
  <si>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</si>
  <si>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</si>
  <si>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</si>
  <si>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</si>
  <si>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</si>
  <si>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</si>
  <si>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</si>
  <si>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</si>
  <si>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</si>
  <si>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</si>
  <si>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</si>
  <si>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</si>
  <si>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</si>
  <si>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</si>
  <si>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</si>
  <si>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</si>
  <si>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</si>
  <si>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</si>
  <si>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</si>
  <si>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</si>
  <si>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</si>
  <si>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</si>
  <si>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</si>
  <si>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</si>
  <si>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</si>
  <si>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</si>
  <si>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</si>
  <si>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</si>
  <si>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</si>
  <si>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</si>
  <si>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</si>
  <si>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</si>
  <si>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</si>
  <si>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</si>
  <si>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</si>
  <si>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</si>
  <si>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</si>
  <si>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</si>
  <si>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</si>
  <si>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</si>
  <si>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</si>
  <si>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</si>
  <si>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</si>
  <si>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</si>
  <si>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</si>
  <si>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</si>
  <si>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</si>
  <si>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</si>
  <si>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</si>
  <si>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</si>
  <si>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</si>
  <si>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</si>
  <si>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</si>
  <si>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</si>
  <si>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</si>
  <si>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</si>
  <si>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</si>
  <si>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</si>
  <si>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</si>
  <si>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</si>
  <si>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</si>
  <si>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</si>
  <si>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</si>
  <si>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</si>
  <si>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</si>
  <si>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</si>
  <si>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</si>
  <si>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</si>
  <si>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</si>
  <si>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</si>
  <si>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</si>
  <si>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</si>
  <si>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</si>
  <si>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</si>
  <si>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</si>
  <si>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</si>
  <si>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</si>
  <si>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</si>
  <si>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</si>
  <si>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</si>
  <si>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</si>
  <si>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</si>
  <si>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</si>
  <si>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</si>
  <si>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</si>
  <si>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</si>
  <si>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</si>
  <si>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</si>
  <si>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</si>
  <si>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</si>
  <si>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</si>
  <si>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</si>
  <si>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</si>
  <si>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</si>
  <si>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</si>
  <si>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</si>
  <si>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</si>
  <si>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</si>
  <si>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</si>
  <si>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</si>
  <si>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</si>
  <si>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</si>
  <si>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</si>
  <si>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</si>
  <si>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</si>
  <si>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</si>
  <si>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</si>
  <si>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</si>
  <si>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</si>
  <si>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</si>
  <si>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</si>
  <si>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</si>
  <si>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</si>
  <si>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</si>
  <si>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</si>
  <si>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</si>
  <si>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</si>
  <si>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</si>
  <si>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</si>
  <si>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</si>
  <si>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</si>
  <si>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</si>
  <si>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</si>
  <si>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</si>
  <si>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</si>
  <si>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</si>
  <si>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</si>
  <si>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</si>
  <si>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</si>
  <si>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</si>
  <si>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</si>
  <si>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</si>
  <si>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</si>
  <si>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</si>
  <si>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</si>
  <si>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</si>
  <si>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</si>
  <si>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</si>
  <si>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</si>
  <si>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</si>
  <si>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</si>
  <si>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</si>
  <si>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</si>
  <si>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</si>
  <si>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</si>
  <si>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</si>
  <si>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</si>
  <si>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</si>
  <si>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</si>
  <si>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</si>
  <si>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</si>
  <si>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</si>
  <si>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</si>
  <si>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</si>
  <si>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</si>
  <si>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</si>
  <si>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</si>
  <si>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</si>
  <si>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</si>
  <si>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</si>
  <si>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</si>
  <si>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</si>
  <si>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</si>
  <si>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</si>
  <si>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</si>
  <si>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</si>
  <si>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</si>
  <si>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</si>
  <si>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</si>
  <si>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</si>
  <si>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</si>
  <si>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</si>
  <si>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</si>
  <si>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</si>
  <si>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</si>
  <si>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</si>
  <si>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</si>
  <si>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</si>
  <si>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</si>
  <si>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</si>
  <si>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</si>
  <si>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</si>
  <si>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</si>
  <si>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</si>
  <si>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</si>
  <si>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</si>
  <si>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</si>
  <si>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</si>
  <si>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</si>
  <si>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</si>
  <si>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</si>
  <si>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</si>
  <si>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</si>
  <si>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</si>
  <si>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</si>
  <si>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</si>
  <si>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</si>
  <si>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</si>
  <si>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</si>
  <si>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</si>
  <si>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</si>
  <si>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</si>
  <si>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</si>
  <si>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</si>
  <si>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</si>
  <si>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</si>
  <si>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</si>
  <si>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</si>
  <si>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</si>
  <si>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</si>
  <si>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</si>
  <si>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</si>
  <si>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</si>
  <si>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</si>
  <si>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</si>
  <si>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</si>
  <si>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</si>
  <si>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</si>
  <si>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</si>
  <si>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</si>
  <si>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</si>
  <si>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</si>
  <si>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</si>
  <si>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</si>
  <si>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</si>
  <si>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</si>
  <si>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</si>
  <si>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</si>
  <si>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</si>
  <si>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</si>
  <si>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</si>
  <si>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</si>
  <si>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</si>
  <si>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</si>
  <si>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</si>
  <si>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</si>
  <si>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</si>
  <si>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</si>
  <si>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</si>
  <si>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</si>
  <si>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</si>
  <si>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</si>
  <si>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</si>
  <si>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</si>
  <si>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</si>
  <si>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</si>
  <si>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</si>
  <si>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</si>
  <si>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</si>
  <si>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</si>
  <si>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</si>
  <si>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</si>
  <si>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</si>
  <si>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</si>
  <si>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</si>
  <si>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</si>
  <si>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</si>
  <si>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</si>
  <si>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</si>
  <si>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</si>
  <si>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</si>
  <si>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</si>
  <si>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</si>
  <si>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</si>
  <si>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</si>
  <si>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</si>
  <si>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</si>
  <si>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</si>
  <si>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</si>
  <si>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</si>
  <si>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</si>
  <si>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</si>
  <si>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</si>
  <si>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</si>
  <si>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</si>
  <si>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</si>
  <si>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</si>
  <si>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</si>
  <si>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</si>
  <si>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</si>
  <si>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</si>
  <si>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</si>
  <si>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</si>
  <si>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</si>
  <si>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</si>
  <si>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</si>
  <si>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</si>
  <si>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</si>
  <si>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</si>
  <si>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</si>
  <si>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</si>
  <si>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</si>
  <si>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</si>
  <si>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</si>
  <si>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</si>
  <si>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</si>
  <si>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</si>
  <si>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</si>
  <si>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</si>
  <si>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</si>
  <si>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</si>
  <si>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</si>
  <si>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</si>
  <si>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</si>
  <si>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</si>
  <si>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</si>
  <si>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</si>
  <si>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</si>
  <si>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</si>
  <si>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</si>
  <si>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</si>
  <si>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</si>
  <si>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</si>
  <si>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</si>
  <si>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</si>
  <si>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</si>
  <si>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</si>
  <si>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</si>
  <si>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</si>
  <si>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</si>
  <si>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</si>
  <si>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</si>
  <si>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</si>
  <si>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</si>
  <si>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</si>
  <si>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</si>
  <si>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</si>
  <si>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</si>
  <si>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</si>
  <si>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</si>
  <si>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</si>
  <si>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</si>
  <si>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</si>
  <si>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</si>
  <si>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</si>
  <si>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</si>
  <si>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</si>
  <si>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</si>
  <si>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</si>
  <si>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</si>
  <si>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</si>
  <si>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</si>
  <si>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</si>
  <si>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</si>
  <si>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</si>
  <si>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</si>
  <si>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</si>
  <si>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</si>
  <si>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</si>
  <si>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</si>
  <si>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</si>
  <si>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</si>
  <si>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</si>
  <si>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</si>
  <si>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</si>
  <si>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</si>
  <si>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</si>
  <si>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</si>
  <si>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</si>
  <si>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</si>
  <si>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</si>
  <si>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</si>
  <si>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</si>
  <si>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</si>
  <si>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</si>
  <si>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</si>
  <si>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</si>
  <si>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</si>
  <si>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</si>
  <si>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</si>
  <si>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</si>
  <si>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</si>
  <si>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</si>
  <si>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</si>
  <si>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</si>
  <si>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</si>
  <si>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</si>
  <si>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</si>
  <si>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</si>
  <si>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</si>
  <si>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</si>
  <si>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</si>
  <si>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</si>
  <si>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</si>
  <si>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</si>
  <si>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</si>
  <si>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</si>
  <si>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</si>
  <si>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</si>
  <si>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</si>
  <si>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</si>
  <si>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</si>
  <si>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</si>
  <si>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</si>
  <si>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</si>
  <si>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</si>
  <si>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</si>
  <si>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</si>
  <si>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</si>
  <si>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</si>
  <si>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</si>
  <si>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</si>
  <si>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</si>
  <si>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</si>
  <si>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</si>
  <si>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</si>
  <si>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</si>
  <si>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</si>
  <si>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</si>
  <si>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</si>
  <si>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</si>
  <si>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</si>
  <si>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</si>
  <si>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</si>
  <si>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</si>
  <si>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</si>
  <si>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</si>
  <si>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</si>
  <si>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</si>
  <si>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</si>
  <si>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</si>
  <si>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</si>
  <si>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</si>
  <si>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</si>
  <si>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</si>
  <si>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</si>
  <si>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</si>
  <si>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</si>
  <si>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</si>
  <si>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</si>
  <si>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</si>
  <si>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</si>
  <si>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</si>
  <si>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</si>
  <si>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</si>
  <si>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</si>
  <si>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</si>
  <si>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</si>
  <si>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</si>
  <si>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</si>
  <si>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</si>
  <si>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</si>
  <si>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</si>
  <si>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</si>
  <si>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</si>
  <si>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</si>
  <si>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</si>
  <si>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</si>
  <si>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</si>
  <si>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</si>
  <si>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</si>
  <si>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</si>
  <si>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</si>
  <si>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</si>
  <si>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</si>
  <si>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</si>
  <si>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</si>
  <si>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</si>
  <si>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</si>
  <si>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</si>
  <si>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</si>
  <si>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</si>
  <si>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</si>
  <si>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</si>
  <si>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</si>
  <si>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</si>
  <si>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</si>
  <si>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</si>
  <si>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</si>
  <si>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</si>
  <si>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</si>
  <si>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</si>
  <si>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</si>
  <si>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</si>
  <si>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</si>
  <si>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</si>
  <si>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</si>
  <si>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</si>
  <si>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</si>
  <si>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</si>
  <si>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</si>
  <si>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</si>
  <si>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</si>
  <si>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</si>
  <si>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</si>
  <si>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</si>
  <si>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</si>
  <si>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</si>
  <si>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</si>
  <si>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</si>
  <si>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</si>
  <si>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</si>
  <si>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</si>
  <si>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</si>
  <si>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</si>
  <si>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</si>
  <si>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</si>
  <si>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</si>
  <si>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</si>
  <si>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</si>
  <si>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</si>
  <si>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</si>
  <si>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</si>
  <si>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</si>
  <si>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</si>
  <si>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</si>
  <si>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</si>
  <si>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</si>
  <si>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</si>
  <si>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</si>
  <si>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</si>
  <si>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</si>
  <si>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</si>
  <si>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</si>
  <si>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</si>
  <si>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</si>
  <si>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</si>
  <si>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</si>
  <si>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</si>
  <si>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</si>
  <si>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</si>
  <si>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</si>
  <si>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</si>
  <si>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</si>
  <si>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</si>
  <si>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</si>
  <si>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</si>
  <si>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</si>
  <si>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</si>
  <si>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</si>
  <si>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</si>
  <si>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</si>
  <si>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</si>
  <si>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</si>
  <si>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</si>
  <si>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</si>
  <si>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</si>
  <si>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</si>
  <si>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</si>
  <si>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</si>
  <si>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</si>
  <si>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</si>
  <si>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</si>
  <si>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</si>
  <si>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</si>
  <si>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</si>
  <si>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</si>
  <si>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</si>
  <si>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</si>
  <si>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</si>
  <si>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</si>
  <si>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</si>
  <si>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</si>
  <si>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</si>
  <si>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</si>
  <si>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</si>
  <si>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</si>
  <si>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</si>
  <si>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</si>
  <si>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</si>
  <si>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</si>
  <si>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</si>
  <si>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</si>
  <si>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</si>
  <si>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</si>
  <si>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</si>
  <si>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</si>
  <si>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</si>
  <si>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</si>
  <si>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</si>
  <si>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</si>
  <si>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</si>
  <si>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</si>
  <si>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</si>
  <si>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</si>
  <si>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</si>
  <si>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</si>
  <si>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</si>
  <si>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</si>
  <si>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</si>
  <si>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</si>
  <si>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</si>
  <si>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</si>
  <si>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</si>
  <si>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</si>
  <si>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</si>
  <si>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</si>
  <si>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</si>
  <si>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</si>
  <si>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</si>
  <si>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</si>
  <si>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</si>
  <si>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</si>
  <si>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</si>
  <si>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</si>
  <si>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</si>
  <si>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</si>
  <si>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</si>
  <si>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</si>
  <si>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</si>
  <si>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</si>
  <si>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</si>
  <si>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</si>
  <si>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</si>
  <si>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</si>
  <si>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</si>
  <si>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</si>
  <si>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</si>
  <si>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</si>
  <si>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</si>
  <si>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</si>
  <si>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</si>
  <si>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</si>
  <si>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</si>
  <si>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</si>
  <si>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</si>
  <si>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</si>
  <si>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</si>
  <si>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</si>
  <si>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</si>
  <si>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</si>
  <si>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</si>
  <si>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</si>
  <si>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</si>
  <si>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</si>
  <si>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</si>
  <si>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</si>
  <si>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</si>
  <si>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</si>
  <si>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</si>
  <si>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</si>
  <si>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</si>
  <si>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</si>
  <si>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</si>
  <si>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</si>
  <si>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</si>
  <si>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</si>
  <si>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</si>
  <si>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</si>
  <si>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</si>
  <si>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</si>
  <si>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</si>
  <si>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</si>
  <si>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</si>
  <si>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</si>
  <si>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</si>
  <si>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</si>
  <si>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</si>
  <si>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</si>
  <si>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</si>
  <si>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</si>
  <si>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</si>
  <si>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</si>
  <si>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</si>
  <si>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</si>
  <si>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</si>
  <si>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</si>
  <si>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</si>
  <si>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</si>
  <si>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</si>
  <si>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</si>
  <si>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</si>
  <si>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</si>
  <si>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</si>
  <si>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</si>
  <si>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</si>
  <si>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</si>
  <si>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</si>
  <si>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</si>
  <si>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</si>
  <si>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</si>
  <si>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</si>
  <si>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</si>
  <si>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</si>
  <si>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</si>
  <si>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</si>
  <si>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</si>
  <si>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</si>
  <si>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</si>
  <si>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</si>
  <si>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</si>
  <si>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</si>
  <si>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</si>
  <si>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</si>
  <si>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</si>
  <si>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</si>
  <si>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</si>
  <si>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</si>
  <si>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</si>
  <si>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</si>
  <si>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</si>
  <si>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</si>
  <si>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</si>
  <si>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</si>
  <si>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</si>
  <si>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</si>
  <si>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</si>
  <si>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</si>
  <si>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</si>
  <si>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</si>
  <si>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</si>
  <si>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</si>
  <si>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</si>
  <si>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</si>
  <si>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</si>
  <si>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</si>
  <si>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</si>
  <si>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</si>
  <si>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</si>
  <si>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</si>
  <si>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</si>
  <si>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</si>
  <si>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</si>
  <si>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</si>
  <si>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</si>
  <si>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</si>
  <si>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</si>
  <si>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</si>
  <si>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</si>
  <si>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</si>
  <si>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</si>
  <si>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</si>
  <si>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</si>
  <si>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</si>
  <si>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</si>
  <si>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</si>
  <si>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</si>
  <si>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</si>
  <si>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</si>
  <si>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</si>
  <si>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</si>
  <si>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</si>
  <si>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</si>
  <si>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</si>
  <si>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</si>
  <si>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</si>
  <si>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</si>
  <si>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</si>
  <si>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</si>
  <si>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</si>
  <si>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</si>
  <si>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</si>
  <si>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</si>
  <si>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</si>
  <si>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</si>
  <si>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</si>
  <si>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</si>
  <si>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</si>
  <si>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</si>
  <si>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</si>
  <si>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</si>
  <si>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</si>
  <si>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</si>
  <si>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</si>
  <si>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</si>
  <si>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</si>
  <si>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</si>
  <si>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</si>
  <si>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</si>
  <si>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</si>
  <si>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</si>
  <si>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</si>
  <si>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</si>
  <si>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</si>
  <si>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</si>
  <si>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</si>
  <si>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</si>
  <si>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</si>
  <si>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</si>
  <si>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</si>
  <si>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</si>
  <si>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</si>
  <si>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</si>
  <si>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</si>
  <si>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</si>
  <si>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</si>
  <si>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</si>
  <si>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</si>
  <si>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</si>
  <si>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</si>
  <si>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</si>
  <si>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</si>
  <si>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</si>
  <si>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</si>
  <si>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</si>
  <si>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</si>
  <si>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</si>
  <si>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</si>
  <si>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</si>
  <si>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</si>
  <si>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</si>
  <si>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</si>
  <si>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</si>
  <si>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</si>
  <si>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</si>
  <si>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</si>
  <si>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</si>
  <si>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</si>
  <si>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</si>
  <si>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</si>
  <si>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</si>
  <si>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</si>
  <si>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</si>
  <si>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</si>
  <si>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</si>
  <si>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</si>
  <si>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</si>
  <si>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</si>
  <si>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</si>
  <si>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</si>
  <si>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</si>
  <si>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</si>
  <si>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</si>
  <si>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</si>
  <si>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</si>
  <si>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</si>
  <si>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</si>
  <si>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</si>
  <si>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</si>
  <si>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</si>
  <si>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</si>
  <si>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</si>
  <si>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</si>
  <si>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</si>
  <si>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</si>
  <si>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</si>
  <si>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</si>
  <si>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</si>
  <si>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</si>
  <si>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</si>
  <si>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</si>
  <si>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</si>
  <si>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</si>
  <si>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</si>
  <si>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</si>
  <si>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</si>
  <si>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</si>
  <si>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</si>
  <si>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</si>
  <si>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</si>
  <si>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</si>
  <si>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</si>
  <si>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</si>
  <si>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</si>
  <si>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</si>
  <si>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</si>
  <si>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</si>
  <si>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</si>
  <si>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</si>
  <si>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</si>
  <si>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</si>
  <si>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</si>
  <si>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</si>
  <si>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</si>
  <si>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</si>
  <si>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</si>
  <si>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</si>
  <si>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</si>
  <si>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</si>
  <si>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</si>
  <si>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</si>
  <si>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</si>
  <si>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</si>
  <si>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</si>
  <si>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</si>
  <si>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</si>
  <si>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</si>
  <si>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</si>
  <si>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</si>
  <si>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</si>
  <si>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</si>
  <si>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</si>
  <si>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</si>
  <si>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</si>
  <si>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</si>
  <si>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</si>
  <si>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</si>
  <si>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</si>
  <si>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</si>
  <si>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</si>
  <si>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</si>
  <si>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</si>
  <si>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</si>
  <si>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</si>
  <si>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</si>
  <si>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</si>
  <si>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</si>
  <si>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</si>
  <si>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</si>
  <si>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</si>
  <si>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</si>
  <si>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</si>
  <si>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</si>
  <si>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</si>
  <si>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</si>
  <si>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</si>
  <si>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</si>
  <si>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</si>
  <si>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</si>
  <si>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</si>
  <si>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</si>
  <si>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</si>
  <si>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</si>
  <si>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</si>
  <si>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</si>
  <si>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</si>
  <si>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</si>
  <si>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</si>
  <si>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</si>
  <si>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</si>
  <si>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</si>
  <si>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</si>
  <si>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</si>
  <si>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</si>
  <si>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</si>
  <si>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</si>
  <si>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</si>
  <si>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</si>
  <si>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</si>
  <si>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</si>
  <si>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</si>
  <si>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</si>
  <si>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</si>
  <si>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</si>
  <si>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</si>
  <si>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</si>
  <si>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</si>
  <si>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</si>
  <si>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</si>
  <si>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</si>
  <si>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</si>
  <si>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</si>
  <si>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</si>
  <si>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</si>
  <si>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</si>
  <si>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</si>
  <si>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</si>
  <si>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</si>
  <si>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</si>
  <si>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</si>
  <si>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</si>
  <si>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</si>
  <si>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</si>
  <si>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</si>
  <si>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</si>
  <si>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</si>
  <si>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</si>
  <si>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</si>
  <si>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</si>
  <si>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</si>
  <si>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</si>
  <si>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</si>
  <si>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</si>
  <si>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</si>
  <si>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</si>
  <si>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</si>
  <si>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</si>
  <si>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</si>
  <si>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</si>
  <si>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</si>
  <si>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</si>
  <si>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</si>
  <si>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</si>
  <si>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</si>
  <si>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</si>
  <si>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</si>
  <si>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</si>
  <si>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</si>
  <si>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</si>
  <si>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</si>
  <si>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</si>
  <si>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</si>
  <si>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</si>
  <si>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</si>
  <si>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</si>
  <si>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</si>
  <si>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</si>
  <si>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</si>
  <si>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</si>
  <si>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</si>
  <si>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</si>
  <si>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</si>
  <si>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</si>
  <si>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</si>
  <si>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</si>
  <si>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</si>
  <si>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</si>
  <si>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</si>
  <si>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</si>
  <si>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</si>
  <si>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</si>
  <si>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</si>
  <si>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</si>
  <si>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</si>
  <si>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</si>
  <si>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</si>
  <si>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</si>
  <si>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</si>
  <si>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</si>
  <si>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</si>
  <si>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</si>
  <si>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</si>
  <si>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</si>
  <si>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</si>
  <si>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</si>
  <si>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</si>
  <si>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</si>
  <si>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</si>
  <si>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</si>
  <si>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</si>
  <si>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</si>
  <si>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</si>
  <si>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</si>
  <si>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</si>
  <si>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</si>
  <si>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</si>
  <si>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</si>
  <si>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</si>
  <si>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</si>
  <si>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</si>
  <si>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</si>
  <si>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</si>
  <si>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</si>
  <si>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</si>
  <si>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</si>
  <si>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</si>
  <si>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</si>
  <si>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</si>
  <si>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</si>
  <si>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</si>
  <si>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</si>
  <si>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</si>
  <si>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</si>
  <si>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</si>
  <si>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</si>
  <si>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</si>
  <si>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</si>
  <si>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</si>
  <si>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</si>
  <si>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</si>
  <si>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</si>
  <si>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</si>
  <si>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</si>
  <si>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</si>
  <si>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</si>
  <si>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</si>
  <si>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</si>
  <si>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</si>
  <si>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</si>
  <si>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</si>
  <si>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</si>
  <si>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</si>
  <si>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</si>
  <si>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</si>
  <si>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</si>
  <si>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</si>
  <si>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</si>
  <si>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</si>
  <si>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</si>
  <si>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</si>
  <si>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</si>
  <si>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</si>
  <si>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</si>
  <si>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</si>
  <si>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</si>
  <si>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</si>
  <si>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</si>
  <si>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</si>
  <si>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</si>
  <si>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</si>
  <si>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</si>
  <si>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</si>
  <si>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</si>
  <si>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</si>
  <si>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</si>
  <si>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</si>
  <si>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</si>
  <si>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</si>
  <si>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</si>
  <si>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</si>
  <si>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</si>
  <si>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</si>
  <si>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</si>
  <si>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</si>
  <si>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</si>
  <si>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</si>
  <si>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</si>
  <si>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</si>
  <si>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</si>
  <si>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</si>
  <si>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</si>
  <si>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</si>
  <si>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</si>
  <si>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</si>
  <si>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</si>
  <si>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</si>
  <si>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</si>
  <si>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</si>
  <si>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</si>
  <si>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</si>
  <si>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</si>
  <si>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</si>
  <si>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</si>
  <si>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</si>
  <si>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</si>
  <si>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</si>
  <si>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</si>
  <si>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</si>
  <si>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</si>
  <si>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</si>
  <si>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</si>
  <si>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</si>
  <si>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</si>
  <si>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</si>
  <si>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</si>
  <si>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</si>
  <si>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</si>
  <si>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</si>
  <si>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</si>
  <si>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</si>
  <si>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</si>
  <si>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</si>
  <si>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</si>
  <si>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</si>
  <si>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</si>
  <si>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</si>
  <si>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</si>
  <si>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</si>
  <si>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</si>
  <si>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</si>
  <si>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</si>
  <si>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</si>
  <si>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</si>
  <si>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</si>
  <si>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</si>
  <si>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</si>
  <si>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</si>
  <si>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</si>
  <si>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</si>
  <si>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</si>
  <si>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</si>
  <si>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</si>
  <si>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</si>
  <si>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</si>
  <si>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</si>
  <si>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</si>
  <si>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</si>
  <si>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</si>
  <si>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</si>
  <si>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</si>
  <si>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</si>
  <si>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</si>
  <si>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</si>
  <si>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</si>
  <si>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</si>
  <si>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</si>
  <si>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</si>
  <si>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</si>
  <si>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</si>
  <si>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</si>
  <si>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</si>
  <si>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</si>
  <si>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</si>
  <si>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</si>
  <si>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</si>
  <si>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</si>
  <si>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</si>
  <si>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</si>
  <si>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</si>
  <si>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</si>
  <si>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</si>
  <si>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</si>
  <si>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</si>
  <si>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</si>
  <si>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</si>
  <si>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</si>
  <si>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</si>
  <si>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</si>
  <si>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</si>
  <si>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</si>
  <si>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</si>
  <si>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</si>
  <si>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</si>
  <si>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</si>
  <si>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</si>
  <si>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</si>
  <si>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</si>
  <si>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</si>
  <si>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</si>
  <si>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</si>
  <si>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</si>
  <si>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</si>
  <si>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</si>
  <si>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</si>
  <si>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</si>
  <si>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</si>
  <si>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</si>
  <si>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</si>
  <si>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</si>
  <si>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</si>
  <si>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</si>
  <si>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</si>
  <si>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</si>
  <si>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</si>
  <si>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</si>
  <si>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</si>
  <si>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</si>
  <si>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</si>
  <si>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</si>
  <si>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</si>
  <si>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</si>
  <si>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</si>
  <si>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</si>
  <si>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</si>
  <si>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</si>
  <si>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</si>
  <si>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</si>
  <si>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</si>
  <si>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</si>
  <si>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</si>
  <si>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</si>
  <si>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</si>
  <si>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</si>
  <si>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</si>
  <si>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</si>
  <si>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</si>
  <si>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</si>
  <si>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</si>
  <si>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</si>
  <si>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</si>
  <si>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</si>
  <si>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</si>
  <si>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</si>
  <si>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</si>
  <si>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</si>
  <si>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</si>
  <si>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</si>
  <si>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</si>
  <si>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</si>
  <si>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</si>
  <si>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</si>
  <si>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</si>
  <si>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</si>
  <si>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</si>
  <si>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</si>
  <si>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</si>
  <si>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</si>
  <si>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</si>
  <si>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</si>
  <si>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</si>
  <si>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</si>
  <si>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</si>
  <si>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</si>
  <si>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</si>
  <si>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</si>
  <si>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</si>
  <si>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</si>
  <si>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</si>
  <si>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</si>
  <si>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</si>
  <si>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</si>
  <si>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</si>
  <si>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</si>
  <si>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</si>
  <si>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</si>
  <si>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</si>
  <si>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</si>
  <si>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</si>
  <si>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</si>
  <si>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</si>
  <si>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</si>
  <si>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</si>
  <si>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</si>
  <si>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</si>
  <si>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</si>
  <si>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</si>
  <si>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</si>
  <si>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</si>
  <si>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</si>
  <si>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</si>
  <si>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</si>
  <si>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</si>
  <si>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</si>
  <si>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</si>
  <si>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</si>
  <si>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</si>
  <si>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</si>
  <si>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</si>
  <si>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</si>
  <si>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</si>
  <si>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</si>
  <si>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</si>
  <si>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</si>
  <si>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</si>
  <si>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</si>
  <si>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</si>
  <si>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</si>
  <si>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</si>
  <si>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</si>
  <si>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</si>
  <si>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</si>
  <si>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</si>
  <si>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</si>
  <si>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</si>
  <si>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</si>
  <si>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</si>
  <si>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</si>
  <si>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</si>
  <si>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</si>
  <si>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</si>
  <si>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</si>
  <si>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</si>
  <si>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</si>
  <si>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</si>
  <si>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</si>
  <si>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</si>
  <si>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</si>
  <si>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</si>
  <si>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</si>
  <si>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</si>
  <si>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</si>
  <si>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</si>
  <si>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</si>
  <si>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</si>
  <si>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</si>
  <si>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</si>
  <si>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</si>
  <si>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</si>
  <si>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</si>
  <si>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</si>
  <si>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</si>
  <si>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</si>
  <si>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</si>
  <si>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</si>
  <si>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</si>
  <si>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</si>
  <si>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</si>
  <si>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</si>
  <si>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</si>
  <si>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</si>
  <si>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</si>
  <si>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</si>
  <si>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</si>
  <si>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</si>
  <si>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</si>
  <si>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</si>
  <si>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</si>
  <si>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</si>
  <si>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</si>
  <si>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</si>
  <si>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</si>
  <si>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</si>
  <si>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</si>
  <si>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</si>
  <si>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</si>
  <si>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</si>
  <si>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</si>
  <si>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</si>
  <si>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</si>
  <si>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</si>
  <si>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</si>
  <si>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</si>
  <si>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</si>
  <si>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</si>
  <si>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</si>
  <si>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</si>
  <si>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</si>
  <si>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</si>
  <si>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</si>
  <si>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</si>
  <si>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</si>
  <si>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</si>
  <si>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</si>
  <si>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</si>
  <si>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</si>
  <si>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</si>
  <si>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</si>
  <si>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</si>
  <si>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</si>
  <si>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</si>
  <si>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</si>
  <si>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</si>
  <si>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</si>
  <si>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</si>
  <si>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</si>
  <si>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</si>
  <si>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</si>
  <si>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</si>
  <si>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</si>
  <si>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</si>
  <si>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</si>
  <si>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</si>
  <si>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</si>
  <si>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</si>
  <si>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</si>
  <si>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</si>
  <si>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</si>
  <si>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</si>
  <si>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</si>
  <si>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</si>
  <si>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</si>
  <si>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</si>
  <si>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</si>
  <si>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</si>
  <si>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</si>
  <si>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</si>
  <si>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</si>
  <si>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</si>
  <si>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</si>
  <si>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</si>
  <si>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</si>
  <si>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</si>
  <si>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</si>
  <si>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</si>
  <si>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</si>
  <si>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</si>
  <si>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</si>
  <si>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</si>
  <si>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</si>
  <si>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</si>
  <si>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</si>
  <si>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</si>
  <si>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</si>
  <si>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</si>
  <si>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</si>
  <si>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</si>
  <si>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</si>
  <si>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</si>
  <si>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</si>
  <si>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</si>
  <si>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</si>
  <si>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</si>
  <si>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</si>
  <si>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</si>
  <si>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</si>
  <si>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</si>
  <si>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</si>
  <si>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</si>
  <si>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</si>
  <si>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</si>
  <si>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</si>
  <si>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</si>
  <si>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</si>
  <si>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</si>
  <si>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</si>
  <si>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</si>
  <si>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</si>
  <si>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</si>
  <si>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</si>
  <si>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</si>
  <si>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</si>
  <si>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</si>
  <si>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</si>
  <si>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</si>
  <si>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</si>
  <si>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</si>
  <si>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</si>
  <si>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</si>
  <si>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</si>
  <si>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</si>
  <si>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</si>
  <si>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</si>
  <si>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</si>
  <si>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</si>
  <si>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</si>
  <si>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</si>
  <si>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</si>
  <si>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</si>
  <si>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</si>
  <si>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</si>
  <si>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</si>
  <si>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</si>
  <si>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</si>
  <si>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</si>
  <si>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</si>
  <si>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</si>
  <si>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</si>
  <si>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</si>
  <si>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</si>
  <si>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</si>
  <si>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</si>
  <si>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</si>
  <si>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</si>
  <si>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</si>
  <si>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</si>
  <si>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</si>
  <si>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</si>
  <si>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</si>
  <si>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</si>
  <si>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</si>
  <si>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</si>
  <si>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</si>
  <si>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</si>
  <si>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</si>
  <si>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</si>
  <si>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</si>
  <si>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</si>
  <si>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</si>
  <si>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</si>
  <si>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</si>
  <si>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</si>
  <si>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</si>
  <si>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</si>
  <si>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</si>
  <si>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</si>
  <si>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</si>
  <si>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</si>
  <si>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</si>
  <si>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</si>
  <si>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</si>
  <si>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</si>
  <si>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</si>
  <si>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</si>
  <si>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</si>
  <si>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</si>
  <si>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</si>
  <si>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</si>
  <si>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</si>
  <si>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</si>
  <si>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</si>
  <si>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</si>
  <si>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</si>
  <si>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</si>
  <si>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</si>
  <si>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</si>
  <si>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</si>
  <si>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</si>
  <si>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</si>
  <si>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</si>
  <si>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</si>
  <si>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</si>
  <si>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</si>
  <si>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</si>
  <si>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</si>
  <si>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</si>
  <si>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</si>
  <si>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</si>
  <si>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</si>
  <si>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</si>
  <si>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</si>
  <si>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</si>
  <si>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</si>
  <si>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</si>
  <si>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</si>
  <si>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</si>
  <si>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</si>
  <si>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</si>
  <si>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</si>
  <si>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</si>
  <si>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</si>
  <si>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</si>
  <si>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</si>
  <si>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</si>
  <si>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</si>
  <si>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</si>
  <si>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</si>
  <si>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</si>
  <si>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</si>
  <si>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</si>
  <si>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</si>
  <si>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</si>
  <si>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</si>
  <si>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</si>
  <si>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</si>
  <si>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</si>
  <si>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</si>
  <si>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</si>
  <si>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</si>
  <si>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</si>
  <si>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</si>
  <si>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</si>
  <si>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</si>
  <si>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</si>
  <si>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</si>
  <si>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</si>
  <si>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</si>
  <si>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</si>
  <si>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</si>
  <si>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</si>
  <si>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</si>
  <si>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</si>
  <si>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</si>
  <si>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</si>
  <si>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</si>
  <si>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</si>
  <si>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</si>
  <si>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</si>
  <si>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</si>
  <si>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</si>
  <si>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</si>
  <si>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</si>
  <si>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</si>
  <si>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</si>
  <si>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</si>
  <si>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</si>
  <si>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</si>
  <si>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</si>
  <si>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</si>
  <si>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</si>
  <si>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</si>
  <si>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</si>
  <si>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</si>
  <si>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</si>
  <si>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</si>
  <si>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</si>
  <si>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</si>
  <si>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</si>
  <si>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</si>
  <si>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</si>
  <si>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</si>
  <si>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</si>
  <si>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</si>
  <si>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</si>
  <si>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</si>
  <si>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</si>
  <si>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</si>
  <si>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</si>
  <si>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</si>
  <si>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</si>
  <si>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</si>
  <si>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</si>
  <si>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</si>
  <si>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</si>
  <si>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</si>
  <si>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</si>
  <si>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</si>
  <si>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</si>
  <si>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</si>
  <si>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</si>
  <si>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</si>
  <si>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</si>
  <si>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</si>
  <si>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</si>
  <si>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</si>
  <si>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</si>
  <si>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</si>
  <si>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</si>
  <si>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</si>
  <si>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</si>
  <si>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</si>
  <si>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</si>
  <si>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</si>
  <si>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</si>
  <si>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</si>
  <si>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</si>
  <si>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</si>
  <si>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</si>
  <si>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</si>
  <si>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</si>
  <si>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</si>
  <si>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</si>
  <si>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</si>
  <si>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</si>
  <si>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</si>
  <si>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</si>
  <si>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</si>
  <si>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</si>
  <si>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</si>
  <si>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</si>
  <si>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</si>
  <si>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</si>
  <si>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</si>
  <si>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</si>
  <si>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</si>
  <si>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</si>
  <si>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</si>
  <si>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</si>
  <si>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</si>
  <si>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</si>
  <si>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</si>
  <si>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</si>
  <si>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</si>
  <si>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</si>
  <si>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</si>
  <si>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</si>
  <si>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</si>
  <si>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</si>
  <si>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</si>
  <si>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</si>
  <si>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</si>
  <si>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</si>
  <si>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</si>
  <si>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</si>
  <si>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</si>
  <si>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</si>
  <si>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</si>
  <si>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</si>
  <si>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</si>
  <si>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</si>
  <si>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</si>
  <si>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</si>
  <si>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</si>
  <si>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</si>
  <si>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</si>
  <si>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</si>
  <si>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</si>
  <si>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</si>
  <si>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</si>
  <si>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</si>
  <si>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</si>
  <si>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</si>
  <si>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</si>
  <si>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</si>
  <si>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</si>
  <si>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</si>
  <si>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</si>
  <si>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</si>
  <si>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</si>
  <si>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</si>
  <si>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</si>
  <si>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</si>
  <si>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</si>
  <si>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</si>
  <si>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</si>
  <si>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</si>
  <si>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</si>
  <si>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</si>
  <si>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</si>
  <si>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</si>
  <si>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</si>
  <si>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</si>
  <si>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</si>
  <si>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</si>
  <si>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</si>
  <si>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</si>
  <si>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</si>
  <si>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</si>
  <si>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</si>
  <si>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</si>
  <si>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</si>
  <si>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</si>
  <si>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</si>
  <si>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</si>
  <si>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</si>
  <si>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</si>
  <si>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</si>
  <si>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</si>
  <si>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</si>
  <si>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</si>
  <si>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</si>
  <si>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</si>
  <si>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</si>
  <si>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</si>
  <si>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</si>
  <si>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</si>
  <si>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</si>
  <si>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</si>
  <si>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</si>
  <si>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</si>
  <si>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</si>
  <si>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</si>
  <si>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</si>
  <si>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</si>
  <si>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</si>
  <si>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</si>
  <si>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</si>
  <si>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</si>
  <si>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</si>
  <si>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</si>
  <si>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</si>
  <si>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</si>
  <si>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</si>
  <si>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</si>
  <si>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</si>
  <si>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</si>
  <si>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</si>
  <si>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</si>
  <si>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</si>
  <si>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</si>
  <si>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</si>
  <si>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</si>
  <si>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</si>
  <si>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</si>
  <si>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</si>
  <si>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</si>
  <si>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</si>
  <si>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</si>
  <si>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</si>
  <si>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</si>
  <si>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</si>
  <si>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</si>
  <si>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</si>
  <si>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</si>
  <si>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</si>
  <si>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</si>
  <si>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</si>
  <si>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</si>
  <si>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</si>
  <si>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</si>
  <si>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</si>
  <si>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</si>
  <si>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</si>
  <si>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</si>
  <si>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</si>
  <si>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</si>
  <si>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</si>
  <si>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</si>
  <si>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</si>
  <si>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</si>
  <si>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</si>
  <si>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</si>
  <si>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</si>
  <si>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</si>
  <si>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</si>
  <si>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</si>
  <si>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</si>
  <si>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</si>
  <si>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</si>
  <si>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</si>
  <si>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</si>
  <si>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</si>
  <si>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</si>
  <si>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</si>
  <si>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</si>
  <si>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</si>
  <si>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</si>
  <si>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</si>
  <si>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</si>
  <si>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</si>
  <si>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</si>
  <si>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</si>
  <si>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</si>
  <si>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</si>
  <si>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</si>
  <si>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</si>
  <si>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</si>
  <si>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</si>
  <si>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</si>
  <si>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</si>
  <si>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</si>
  <si>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</si>
  <si>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</si>
  <si>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</si>
  <si>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</si>
  <si>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</si>
  <si>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</si>
  <si>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</si>
  <si>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</si>
  <si>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</si>
  <si>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</si>
  <si>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</si>
  <si>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</si>
  <si>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</si>
  <si>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</si>
  <si>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</si>
  <si>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</si>
  <si>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</si>
  <si>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</si>
  <si>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</si>
  <si>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</si>
  <si>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</si>
  <si>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</si>
  <si>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</si>
  <si>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</si>
  <si>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</si>
  <si>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</si>
  <si>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</si>
  <si>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</si>
  <si>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</si>
  <si>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</si>
  <si>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</si>
  <si>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</si>
  <si>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</si>
  <si>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</si>
  <si>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</si>
  <si>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</si>
  <si>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</si>
  <si>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</si>
  <si>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</si>
  <si>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</si>
  <si>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</si>
  <si>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</si>
  <si>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</si>
  <si>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</si>
  <si>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</si>
  <si>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</si>
  <si>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</si>
  <si>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</si>
  <si>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</si>
  <si>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</si>
  <si>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</si>
  <si>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</si>
  <si>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</si>
  <si>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</si>
  <si>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</si>
  <si>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</si>
  <si>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</si>
  <si>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</si>
  <si>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</si>
  <si>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</si>
  <si>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</si>
  <si>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</si>
  <si>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</si>
  <si>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</si>
  <si>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</si>
  <si>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</si>
  <si>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</si>
  <si>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</si>
  <si>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</si>
  <si>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</si>
  <si>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</si>
  <si>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</si>
  <si>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</si>
  <si>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</si>
  <si>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</si>
  <si>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</si>
  <si>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</si>
  <si>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</si>
  <si>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</si>
  <si>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</si>
  <si>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</si>
  <si>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</si>
  <si>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</si>
  <si>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</si>
  <si>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</si>
  <si>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</si>
  <si>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</si>
  <si>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</si>
  <si>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</si>
  <si>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</si>
  <si>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</si>
  <si>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</si>
  <si>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</si>
  <si>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</si>
  <si>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</si>
  <si>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</si>
  <si>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</si>
  <si>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</si>
  <si>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</si>
  <si>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</si>
  <si>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</si>
  <si>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</si>
  <si>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</si>
  <si>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</si>
  <si>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</si>
  <si>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</si>
  <si>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</si>
  <si>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</si>
  <si>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</si>
  <si>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</si>
  <si>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</si>
  <si>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</si>
  <si>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</si>
  <si>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</si>
  <si>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</si>
  <si>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</si>
  <si>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</si>
  <si>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</si>
  <si>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</si>
  <si>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</si>
  <si>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</si>
  <si>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</si>
  <si>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</si>
  <si>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</si>
  <si>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</si>
  <si>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</si>
  <si>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</si>
  <si>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</si>
  <si>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</si>
  <si>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</si>
  <si>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</si>
  <si>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</si>
  <si>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</si>
  <si>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</si>
  <si>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</si>
  <si>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</si>
  <si>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</si>
  <si>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</si>
  <si>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</si>
  <si>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</si>
  <si>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</si>
  <si>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</si>
  <si>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</si>
  <si>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</si>
  <si>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</si>
  <si>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</si>
  <si>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</si>
  <si>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</si>
  <si>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</si>
  <si>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</si>
  <si>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</si>
  <si>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</si>
  <si>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</si>
  <si>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</si>
  <si>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</si>
  <si>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</si>
  <si>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</si>
  <si>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</si>
  <si>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</si>
  <si>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</si>
  <si>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</si>
  <si>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</si>
  <si>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</si>
  <si>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</si>
  <si>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</si>
  <si>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</si>
  <si>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</si>
  <si>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</si>
  <si>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</si>
  <si>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</si>
  <si>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</si>
  <si>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</si>
  <si>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</si>
  <si>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</si>
  <si>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</si>
  <si>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</si>
  <si>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</si>
  <si>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</si>
  <si>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</si>
  <si>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</si>
  <si>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</si>
  <si>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</si>
  <si>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</si>
  <si>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</si>
  <si>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</si>
  <si>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</si>
  <si>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</si>
  <si>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</si>
  <si>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</si>
  <si>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</si>
  <si>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</si>
  <si>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</si>
  <si>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</si>
  <si>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</si>
  <si>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</si>
  <si>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</si>
  <si>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</si>
  <si>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</si>
  <si>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</si>
  <si>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</si>
  <si>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</si>
  <si>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</si>
  <si>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</si>
  <si>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</si>
  <si>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</si>
  <si>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</si>
  <si>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</si>
  <si>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</si>
  <si>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</si>
  <si>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</si>
  <si>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</si>
  <si>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</si>
  <si>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</si>
  <si>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</si>
  <si>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</si>
  <si>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</si>
  <si>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</si>
  <si>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</si>
  <si>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</si>
  <si>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</si>
  <si>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</si>
  <si>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</si>
  <si>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</si>
  <si>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</si>
  <si>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</si>
  <si>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</si>
  <si>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</si>
  <si>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</si>
  <si>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</si>
  <si>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</si>
  <si>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</si>
  <si>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</si>
  <si>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</si>
  <si>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</si>
  <si>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</si>
  <si>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</si>
  <si>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</si>
  <si>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</si>
  <si>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</si>
  <si>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</si>
  <si>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</si>
  <si>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</si>
  <si>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</si>
  <si>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</si>
  <si>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</si>
  <si>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</si>
  <si>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</si>
  <si>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</si>
  <si>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</si>
  <si>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</si>
  <si>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</si>
  <si>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</si>
  <si>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</si>
  <si>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</si>
  <si>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</si>
  <si>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</si>
  <si>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</si>
  <si>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</si>
  <si>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</si>
  <si>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</si>
  <si>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</si>
  <si>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</si>
  <si>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</si>
  <si>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</si>
  <si>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</si>
  <si>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</si>
  <si>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</si>
  <si>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</si>
  <si>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</si>
  <si>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</si>
  <si>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</si>
  <si>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</si>
  <si>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</si>
  <si>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</si>
  <si>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</si>
  <si>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</si>
  <si>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</si>
  <si>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</si>
  <si>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</si>
  <si>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</si>
  <si>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</si>
  <si>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</si>
  <si>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</si>
  <si>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</si>
  <si>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</si>
  <si>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</si>
  <si>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</si>
  <si>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</si>
  <si>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</si>
  <si>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</si>
  <si>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</si>
  <si>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</si>
  <si>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</si>
  <si>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</si>
  <si>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</si>
  <si>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</si>
  <si>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</si>
  <si>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</si>
  <si>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</si>
  <si>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</si>
  <si>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</si>
  <si>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</si>
  <si>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</si>
  <si>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</si>
  <si>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</si>
  <si>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</si>
  <si>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</si>
  <si>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</si>
  <si>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</si>
  <si>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</si>
  <si>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</si>
  <si>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</si>
  <si>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</si>
  <si>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</si>
  <si>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</si>
  <si>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</si>
  <si>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</si>
  <si>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</si>
  <si>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</si>
  <si>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</si>
  <si>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</si>
  <si>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</si>
  <si>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</si>
  <si>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</si>
  <si>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</si>
  <si>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</si>
  <si>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</si>
  <si>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</si>
  <si>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</si>
  <si>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</si>
  <si>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</si>
  <si>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</si>
  <si>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</si>
  <si>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</si>
  <si>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</si>
  <si>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</si>
  <si>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</si>
  <si>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</si>
  <si>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</si>
  <si>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</si>
  <si>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</si>
  <si>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</si>
  <si>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</si>
  <si>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</si>
  <si>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</si>
  <si>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</si>
  <si>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</si>
  <si>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</si>
  <si>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</si>
  <si>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</si>
  <si>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</si>
  <si>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</si>
  <si>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</si>
  <si>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</si>
  <si>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</si>
  <si>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</si>
  <si>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</si>
  <si>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</si>
  <si>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</si>
  <si>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</si>
  <si>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</si>
  <si>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</si>
  <si>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</si>
  <si>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</si>
  <si>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</si>
  <si>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</si>
  <si>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</si>
  <si>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</si>
  <si>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</si>
  <si>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</si>
  <si>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</si>
  <si>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</si>
  <si>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</si>
  <si>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</si>
  <si>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</si>
  <si>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</si>
  <si>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</si>
  <si>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</si>
  <si>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</si>
  <si>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</si>
  <si>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</si>
  <si>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</si>
  <si>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</si>
  <si>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</si>
  <si>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</si>
  <si>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</si>
  <si>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</si>
  <si>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</si>
  <si>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</si>
  <si>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</si>
  <si>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</si>
  <si>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</si>
  <si>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</si>
  <si>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</si>
  <si>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</si>
  <si>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</si>
  <si>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</si>
  <si>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</si>
  <si>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</si>
  <si>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</si>
  <si>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</si>
  <si>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</si>
  <si>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</si>
  <si>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</si>
  <si>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</si>
  <si>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</si>
  <si>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</si>
  <si>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</si>
  <si>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</si>
  <si>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</si>
  <si>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</si>
  <si>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</si>
  <si>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</si>
  <si>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</si>
  <si>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</si>
  <si>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</si>
  <si>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</si>
  <si>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</si>
  <si>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</si>
  <si>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</si>
  <si>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</si>
  <si>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</si>
  <si>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</si>
  <si>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</si>
  <si>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</si>
  <si>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</si>
  <si>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</si>
  <si>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</si>
  <si>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</si>
  <si>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</si>
  <si>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</si>
  <si>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</si>
  <si>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</si>
  <si>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</si>
  <si>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</si>
  <si>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</si>
  <si>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</si>
  <si>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</si>
  <si>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</si>
  <si>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</si>
  <si>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</si>
  <si>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</si>
  <si>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</si>
  <si>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</si>
  <si>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</si>
  <si>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</si>
  <si>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</si>
  <si>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</si>
  <si>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</si>
  <si>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</si>
  <si>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</si>
  <si>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</si>
  <si>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</si>
  <si>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</si>
  <si>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</si>
  <si>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</si>
  <si>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</si>
  <si>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</si>
  <si>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</si>
  <si>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</si>
  <si>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</si>
  <si>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</si>
  <si>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</si>
  <si>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</si>
  <si>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</si>
  <si>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</si>
  <si>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</si>
  <si>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</si>
  <si>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</si>
  <si>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</si>
  <si>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</si>
  <si>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</si>
  <si>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</si>
  <si>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</si>
  <si>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</si>
  <si>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</si>
  <si>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</si>
  <si>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</si>
  <si>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</si>
  <si>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</si>
  <si>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</si>
  <si>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</si>
  <si>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</si>
  <si>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</si>
  <si>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</si>
  <si>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</si>
  <si>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</si>
  <si>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</si>
  <si>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</si>
  <si>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</si>
  <si>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</si>
  <si>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</si>
  <si>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</si>
  <si>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</si>
  <si>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</si>
  <si>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</si>
  <si>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</si>
  <si>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</si>
  <si>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</si>
  <si>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</si>
  <si>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</si>
  <si>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</si>
  <si>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</si>
  <si>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</si>
  <si>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</si>
  <si>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</si>
  <si>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</si>
  <si>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</si>
  <si>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</si>
  <si>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</si>
  <si>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</si>
  <si>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</si>
  <si>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</si>
  <si>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</si>
  <si>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</si>
  <si>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</si>
  <si>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</si>
  <si>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</si>
  <si>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</si>
  <si>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</si>
  <si>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</si>
  <si>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</si>
  <si>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</si>
  <si>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</si>
  <si>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</si>
  <si>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</si>
  <si>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</si>
  <si>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</si>
  <si>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</si>
  <si>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</si>
  <si>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</si>
  <si>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</si>
  <si>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</si>
  <si>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</si>
  <si>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</si>
  <si>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</si>
  <si>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</si>
  <si>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</si>
  <si>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</si>
  <si>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</si>
  <si>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</si>
  <si>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</si>
  <si>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</si>
  <si>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</si>
  <si>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</si>
  <si>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</si>
  <si>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</si>
  <si>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</si>
  <si>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</si>
  <si>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</si>
  <si>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</si>
  <si>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</si>
  <si>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</si>
  <si>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</si>
  <si>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</si>
  <si>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</si>
  <si>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</si>
  <si>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</si>
  <si>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</si>
  <si>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</si>
  <si>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</si>
  <si>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</si>
  <si>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</si>
  <si>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</si>
  <si>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</si>
  <si>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</si>
  <si>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</si>
  <si>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</si>
  <si>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</si>
  <si>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</si>
  <si>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</si>
  <si>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</si>
  <si>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</si>
  <si>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</si>
  <si>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</si>
  <si>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</si>
  <si>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</si>
  <si>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</si>
  <si>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</si>
  <si>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</si>
  <si>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</si>
  <si>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</si>
  <si>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</si>
  <si>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</si>
  <si>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</si>
  <si>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</si>
  <si>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</si>
  <si>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</si>
  <si>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</si>
  <si>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</si>
  <si>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</si>
  <si>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</si>
  <si>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</si>
  <si>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</si>
  <si>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</si>
  <si>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</si>
  <si>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</si>
  <si>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</si>
  <si>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</si>
  <si>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</si>
  <si>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</si>
  <si>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</si>
  <si>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</si>
  <si>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</si>
  <si>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</si>
  <si>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</si>
  <si>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</si>
  <si>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</si>
  <si>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</si>
  <si>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</si>
  <si>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</si>
  <si>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</si>
  <si>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</si>
  <si>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</si>
  <si>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</si>
  <si>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</si>
  <si>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</si>
  <si>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</si>
  <si>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</si>
  <si>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</si>
  <si>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</si>
  <si>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</si>
  <si>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</si>
  <si>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</si>
  <si>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</si>
  <si>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</si>
  <si>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</si>
  <si>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</si>
  <si>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</si>
  <si>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</si>
  <si>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</si>
  <si>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</si>
  <si>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</si>
  <si>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</si>
  <si>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</si>
  <si>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</si>
  <si>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</si>
  <si>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</si>
  <si>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</si>
  <si>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</si>
  <si>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</si>
  <si>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</si>
  <si>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</si>
  <si>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</si>
  <si>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</si>
  <si>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</si>
  <si>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</si>
  <si>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</si>
  <si>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</si>
  <si>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</si>
  <si>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</si>
  <si>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</si>
  <si>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</si>
  <si>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</si>
  <si>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</si>
  <si>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</si>
  <si>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</si>
  <si>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</si>
  <si>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</si>
  <si>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</si>
  <si>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</si>
  <si>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</si>
  <si>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</si>
  <si>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</si>
  <si>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</si>
  <si>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</si>
  <si>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</si>
  <si>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</si>
  <si>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</si>
  <si>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</si>
  <si>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</si>
  <si>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</si>
  <si>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</si>
  <si>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</si>
  <si>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</si>
  <si>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</si>
  <si>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</si>
  <si>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</si>
  <si>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</si>
  <si>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</si>
  <si>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</si>
  <si>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</si>
  <si>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</si>
  <si>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</si>
  <si>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</si>
  <si>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</si>
  <si>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</si>
  <si>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</si>
  <si>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</si>
  <si>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</si>
  <si>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</si>
  <si>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</si>
  <si>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</si>
  <si>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</si>
  <si>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</si>
  <si>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</si>
  <si>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</si>
  <si>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</si>
  <si>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</si>
  <si>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</si>
  <si>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</si>
  <si>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</si>
  <si>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</si>
  <si>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</si>
  <si>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</si>
  <si>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</si>
  <si>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</si>
  <si>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</si>
  <si>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</si>
  <si>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</si>
  <si>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</si>
  <si>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</si>
  <si>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</si>
  <si>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</si>
  <si>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</si>
  <si>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</si>
  <si>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</si>
  <si>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</si>
  <si>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</si>
  <si>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</si>
  <si>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</si>
  <si>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</si>
  <si>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</si>
  <si>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</si>
  <si>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</si>
  <si>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</si>
  <si>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</si>
  <si>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</si>
  <si>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</si>
  <si>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</si>
  <si>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</si>
  <si>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</si>
  <si>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</si>
  <si>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</si>
  <si>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</si>
  <si>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</si>
  <si>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</si>
  <si>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</si>
  <si>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</si>
  <si>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</si>
  <si>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</si>
  <si>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</si>
  <si>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</si>
  <si>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</si>
  <si>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</si>
  <si>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</si>
  <si>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</si>
  <si>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</si>
  <si>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</si>
  <si>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</si>
  <si>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</si>
  <si>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</si>
  <si>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</si>
  <si>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</si>
  <si>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</si>
  <si>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</si>
  <si>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</si>
  <si>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</si>
  <si>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</si>
  <si>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</si>
  <si>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</si>
  <si>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</si>
  <si>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</si>
  <si>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</si>
  <si>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</si>
  <si>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</si>
  <si>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</si>
  <si>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</si>
  <si>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</si>
  <si>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</si>
  <si>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</si>
  <si>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</si>
  <si>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</si>
  <si>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</si>
  <si>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</si>
  <si>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</si>
  <si>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</si>
  <si>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</si>
  <si>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</si>
  <si>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</si>
  <si>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</si>
  <si>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</si>
  <si>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</si>
  <si>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</si>
  <si>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</si>
  <si>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</si>
  <si>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</si>
  <si>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</si>
  <si>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</si>
  <si>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</si>
  <si>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</si>
  <si>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</si>
  <si>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</si>
  <si>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</si>
  <si>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</si>
  <si>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</si>
  <si>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</si>
  <si>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</si>
  <si>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</si>
  <si>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</si>
  <si>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</si>
  <si>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</si>
  <si>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</si>
  <si>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</si>
  <si>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</si>
  <si>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</si>
  <si>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</si>
  <si>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</si>
  <si>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</si>
  <si>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</si>
  <si>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</si>
  <si>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</si>
  <si>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</si>
  <si>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</si>
  <si>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</si>
  <si>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</si>
  <si>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</si>
  <si>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</si>
  <si>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</si>
  <si>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</si>
  <si>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</si>
  <si>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</si>
  <si>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</si>
  <si>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</si>
  <si>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</si>
  <si>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</si>
  <si>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</si>
  <si>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</si>
  <si>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</si>
  <si>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</si>
  <si>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</si>
  <si>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</si>
  <si>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</si>
  <si>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</si>
  <si>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</si>
  <si>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</si>
  <si>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</si>
  <si>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</si>
  <si>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</si>
  <si>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</si>
  <si>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</si>
  <si>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</si>
  <si>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</si>
  <si>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</si>
  <si>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</si>
  <si>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</si>
  <si>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</si>
  <si>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</si>
  <si>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</si>
  <si>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</si>
  <si>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</si>
  <si>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</si>
  <si>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</si>
  <si>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</si>
  <si>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</si>
  <si>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</si>
  <si>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</si>
  <si>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</si>
  <si>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</si>
  <si>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</si>
  <si>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</si>
  <si>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</si>
  <si>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</si>
  <si>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</si>
  <si>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</si>
  <si>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</si>
  <si>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</si>
  <si>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</si>
  <si>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</si>
  <si>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</si>
  <si>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</si>
  <si>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</si>
  <si>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</si>
  <si>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</si>
  <si>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</si>
  <si>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</si>
  <si>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</si>
  <si>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</si>
  <si>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</si>
  <si>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</si>
  <si>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</si>
  <si>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</si>
  <si>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</si>
  <si>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</si>
  <si>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</si>
  <si>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</si>
  <si>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</si>
  <si>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</si>
  <si>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</si>
  <si>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</si>
  <si>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</si>
  <si>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</si>
  <si>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</si>
  <si>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</si>
  <si>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</si>
  <si>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</si>
  <si>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</si>
  <si>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</si>
  <si>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</si>
  <si>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</si>
  <si>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</si>
  <si>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</si>
  <si>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</si>
  <si>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</si>
  <si>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</si>
  <si>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</si>
  <si>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</si>
  <si>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</si>
  <si>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</si>
  <si>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</si>
  <si>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</si>
  <si>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</si>
  <si>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</si>
  <si>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</si>
  <si>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</si>
  <si>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</si>
  <si>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</si>
  <si>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</si>
  <si>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</si>
  <si>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</si>
  <si>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</si>
  <si>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</si>
  <si>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</si>
  <si>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</si>
  <si>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</si>
  <si>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</si>
  <si>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</si>
  <si>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</si>
  <si>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</si>
  <si>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</si>
  <si>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</si>
  <si>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</si>
  <si>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</si>
  <si>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</si>
  <si>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</si>
  <si>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</si>
  <si>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</si>
  <si>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</si>
  <si>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</si>
  <si>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</si>
  <si>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</si>
  <si>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</si>
  <si>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</si>
  <si>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</si>
  <si>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</si>
  <si>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</si>
  <si>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</si>
  <si>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</si>
  <si>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</si>
  <si>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</si>
  <si>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</si>
  <si>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</si>
  <si>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</si>
  <si>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</si>
  <si>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</si>
  <si>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</si>
  <si>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</si>
  <si>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</si>
  <si>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</si>
  <si>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</si>
  <si>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</si>
  <si>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</si>
  <si>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</si>
  <si>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</si>
  <si>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</si>
  <si>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</si>
  <si>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</si>
  <si>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</si>
  <si>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</si>
  <si>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</si>
  <si>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</si>
  <si>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</si>
  <si>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</si>
  <si>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</si>
  <si>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</si>
  <si>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</si>
  <si>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</si>
  <si>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</si>
  <si>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</si>
  <si>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</si>
  <si>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</si>
  <si>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</si>
  <si>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</si>
  <si>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</si>
  <si>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</si>
  <si>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</si>
  <si>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</si>
  <si>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</si>
  <si>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</si>
  <si>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</si>
  <si>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</si>
  <si>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</si>
  <si>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</si>
  <si>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</si>
  <si>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</si>
  <si>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</si>
  <si>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</si>
  <si>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</si>
  <si>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</si>
  <si>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</si>
  <si>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</si>
  <si>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</si>
  <si>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</si>
  <si>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</si>
  <si>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</si>
  <si>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</si>
  <si>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</si>
  <si>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</si>
  <si>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</si>
  <si>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</si>
  <si>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</si>
  <si>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</si>
  <si>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</si>
  <si>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</si>
  <si>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</si>
  <si>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</si>
  <si>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</si>
  <si>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</si>
  <si>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</si>
  <si>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</si>
  <si>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</si>
  <si>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</si>
  <si>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</si>
  <si>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</si>
  <si>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</si>
  <si>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</si>
  <si>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</si>
  <si>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</si>
  <si>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</si>
  <si>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</si>
  <si>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</si>
  <si>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</si>
  <si>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</si>
  <si>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</si>
  <si>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</si>
  <si>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</si>
  <si>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</si>
  <si>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</si>
  <si>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</si>
  <si>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</si>
  <si>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</si>
  <si>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</si>
  <si>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</si>
  <si>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</si>
  <si>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</si>
  <si>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</si>
  <si>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</si>
  <si>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</si>
  <si>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</si>
  <si>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</si>
  <si>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</si>
  <si>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</si>
  <si>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</si>
  <si>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</si>
  <si>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</si>
  <si>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</si>
  <si>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</si>
  <si>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</si>
  <si>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</si>
  <si>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</si>
  <si>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</si>
  <si>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</si>
  <si>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</si>
  <si>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</si>
  <si>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</si>
  <si>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</si>
  <si>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</si>
  <si>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</si>
  <si>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</si>
  <si>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</si>
  <si>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</si>
  <si>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</si>
  <si>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</si>
  <si>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</si>
  <si>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</si>
  <si>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</si>
  <si>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</si>
  <si>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</si>
  <si>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</si>
  <si>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</si>
  <si>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</si>
  <si>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</si>
  <si>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</si>
  <si>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</si>
  <si>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</si>
  <si>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</si>
  <si>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</si>
  <si>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</si>
  <si>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</si>
  <si>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</si>
  <si>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</si>
  <si>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</si>
  <si>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</si>
  <si>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</si>
  <si>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</si>
  <si>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</si>
  <si>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</si>
  <si>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</si>
  <si>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</si>
  <si>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</si>
  <si>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</si>
  <si>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</si>
  <si>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</si>
  <si>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</si>
  <si>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</si>
  <si>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</si>
  <si>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</si>
  <si>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</si>
  <si>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</si>
  <si>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</si>
  <si>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</si>
  <si>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</si>
  <si>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</si>
  <si>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</si>
  <si>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</si>
  <si>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</si>
  <si>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</si>
  <si>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</si>
  <si>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</si>
  <si>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</si>
  <si>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</si>
  <si>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</si>
  <si>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</si>
  <si>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</si>
  <si>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</si>
  <si>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</si>
  <si>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</si>
  <si>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</si>
  <si>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</si>
  <si>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</si>
  <si>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</si>
  <si>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</si>
  <si>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</si>
  <si>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</si>
  <si>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</si>
  <si>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</si>
  <si>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</si>
  <si>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</si>
  <si>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</si>
  <si>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</si>
  <si>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</si>
  <si>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</si>
  <si>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</si>
  <si>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</si>
  <si>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</si>
  <si>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</si>
  <si>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</si>
  <si>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</si>
  <si>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</si>
  <si>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</si>
  <si>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</si>
  <si>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</si>
  <si>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</si>
  <si>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</si>
  <si>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</si>
  <si>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</si>
  <si>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</si>
  <si>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</si>
  <si>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</si>
  <si>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</si>
  <si>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</si>
  <si>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</si>
  <si>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</si>
  <si>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</si>
  <si>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</si>
  <si>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</si>
  <si>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</si>
  <si>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</si>
  <si>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</si>
  <si>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</si>
  <si>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</si>
  <si>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</si>
  <si>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</si>
  <si>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</si>
  <si>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</si>
  <si>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</si>
  <si>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</si>
  <si>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</si>
  <si>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</si>
  <si>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</si>
  <si>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</si>
  <si>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</si>
  <si>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</si>
  <si>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</si>
  <si>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</si>
  <si>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</si>
  <si>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</si>
  <si>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</si>
  <si>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</si>
  <si>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</si>
  <si>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</si>
  <si>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</si>
  <si>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</si>
  <si>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</si>
  <si>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</si>
  <si>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</si>
  <si>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</si>
  <si>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</si>
  <si>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</si>
  <si>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</si>
  <si>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</si>
  <si>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</si>
  <si>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</si>
  <si>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</si>
  <si>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</si>
  <si>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</si>
  <si>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</si>
  <si>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</si>
  <si>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</si>
  <si>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</si>
  <si>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</si>
  <si>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</si>
  <si>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</si>
  <si>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</si>
  <si>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</si>
  <si>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</si>
  <si>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</si>
  <si>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</si>
  <si>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</si>
  <si>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</si>
  <si>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</si>
  <si>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</si>
  <si>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</si>
  <si>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</si>
  <si>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</si>
  <si>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</si>
  <si>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</si>
  <si>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</si>
  <si>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</si>
  <si>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</si>
  <si>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</si>
  <si>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</si>
  <si>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</si>
  <si>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</si>
  <si>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</si>
  <si>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</si>
  <si>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</si>
  <si>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</si>
  <si>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</si>
  <si>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</si>
  <si>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</si>
  <si>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</si>
  <si>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</si>
  <si>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</si>
  <si>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</si>
  <si>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</si>
  <si>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</si>
  <si>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</si>
  <si>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</si>
  <si>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</si>
  <si>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</si>
  <si>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</si>
  <si>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</si>
  <si>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</si>
  <si>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</si>
  <si>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</si>
  <si>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</si>
  <si>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</si>
  <si>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</si>
  <si>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</si>
  <si>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</si>
  <si>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</si>
  <si>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</si>
  <si>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</si>
  <si>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</si>
  <si>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</si>
  <si>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</si>
  <si>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</si>
  <si>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</si>
  <si>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</si>
  <si>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</si>
  <si>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</si>
  <si>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</si>
  <si>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</si>
  <si>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</si>
  <si>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</si>
  <si>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</si>
  <si>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</si>
  <si>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</si>
  <si>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</si>
  <si>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</si>
  <si>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</si>
  <si>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</si>
  <si>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</si>
  <si>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</si>
  <si>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</si>
  <si>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</si>
  <si>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</si>
  <si>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</si>
  <si>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</si>
  <si>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</si>
  <si>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</si>
  <si>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</si>
  <si>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</si>
  <si>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</si>
  <si>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</si>
  <si>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</si>
  <si>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</si>
  <si>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</si>
  <si>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</si>
  <si>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</si>
  <si>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</si>
  <si>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</si>
  <si>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</si>
  <si>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</si>
  <si>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</si>
  <si>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</si>
  <si>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</si>
  <si>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</si>
  <si>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</si>
  <si>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</si>
  <si>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</si>
  <si>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</si>
  <si>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</si>
  <si>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</si>
  <si>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</si>
  <si>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</si>
  <si>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</si>
  <si>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</si>
  <si>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</si>
  <si>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</si>
  <si>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</si>
  <si>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</si>
  <si>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</si>
  <si>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</si>
  <si>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</si>
  <si>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</si>
  <si>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</si>
  <si>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</si>
  <si>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</si>
  <si>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</si>
  <si>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</si>
  <si>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</si>
  <si>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</si>
  <si>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</si>
  <si>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</si>
  <si>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</si>
  <si>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</si>
  <si>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</si>
  <si>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</si>
  <si>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</si>
  <si>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</si>
  <si>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</si>
  <si>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</si>
  <si>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</si>
  <si>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</si>
  <si>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</si>
  <si>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</si>
  <si>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</si>
  <si>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</si>
  <si>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</si>
  <si>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</si>
  <si>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</si>
  <si>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</si>
  <si>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</si>
  <si>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</si>
  <si>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</si>
  <si>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</si>
  <si>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</si>
  <si>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</si>
  <si>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</si>
  <si>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</si>
  <si>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</si>
  <si>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</si>
  <si>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</si>
  <si>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</si>
  <si>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</si>
  <si>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</si>
  <si>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</si>
  <si>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</si>
  <si>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</si>
  <si>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</si>
  <si>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</si>
  <si>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</si>
  <si>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</si>
  <si>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</si>
  <si>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</si>
  <si>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</si>
  <si>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</si>
  <si>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</si>
  <si>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</si>
  <si>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</si>
  <si>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</si>
  <si>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</si>
  <si>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</si>
  <si>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</si>
  <si>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</si>
  <si>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</si>
  <si>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</si>
  <si>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</si>
  <si>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</si>
  <si>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</si>
  <si>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</si>
  <si>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</si>
  <si>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</si>
  <si>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</si>
  <si>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</si>
  <si>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</si>
  <si>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</si>
  <si>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</si>
  <si>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</si>
  <si>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</si>
  <si>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</si>
  <si>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</si>
  <si>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</si>
  <si>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</si>
  <si>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</si>
  <si>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</si>
  <si>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</si>
  <si>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</si>
  <si>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</si>
  <si>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</si>
  <si>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</si>
  <si>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</si>
  <si>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</si>
  <si>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</si>
  <si>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</si>
  <si>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</si>
  <si>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</si>
  <si>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</si>
  <si>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</si>
  <si>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</si>
  <si>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</si>
  <si>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</si>
  <si>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</si>
  <si>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</si>
  <si>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</si>
  <si>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</si>
  <si>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</si>
  <si>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</si>
  <si>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</si>
  <si>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</si>
  <si>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</si>
  <si>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</si>
  <si>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</si>
  <si>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</si>
  <si>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</si>
  <si>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</si>
  <si>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</si>
  <si>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</si>
  <si>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</si>
  <si>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</si>
  <si>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</si>
  <si>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</si>
  <si>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</si>
  <si>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</si>
  <si>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</si>
  <si>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</si>
  <si>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</si>
  <si>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</si>
  <si>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</si>
  <si>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</si>
  <si>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</si>
  <si>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</si>
  <si>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</si>
  <si>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</si>
  <si>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</si>
  <si>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</si>
  <si>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</si>
  <si>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</si>
  <si>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</si>
  <si>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</si>
  <si>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</si>
  <si>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</si>
  <si>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</si>
  <si>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</si>
  <si>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</si>
  <si>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</si>
  <si>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</si>
  <si>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</si>
  <si>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</si>
  <si>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</si>
  <si>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</si>
  <si>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</si>
  <si>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</si>
  <si>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</si>
  <si>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</si>
  <si>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</si>
  <si>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</si>
  <si>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</si>
  <si>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</si>
  <si>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</si>
  <si>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</si>
  <si>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</si>
  <si>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</si>
  <si>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</si>
  <si>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</si>
  <si>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</si>
  <si>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</si>
  <si>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</si>
  <si>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</si>
  <si>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</si>
  <si>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</si>
  <si>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</si>
  <si>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</si>
  <si>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</si>
  <si>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</si>
  <si>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</si>
  <si>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</si>
  <si>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</si>
  <si>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</si>
  <si>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</si>
  <si>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</si>
  <si>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</si>
  <si>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</si>
  <si>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</si>
  <si>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</si>
  <si>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</si>
  <si>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</si>
  <si>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</si>
  <si>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</si>
  <si>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</si>
  <si>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</si>
  <si>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</si>
  <si>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</si>
  <si>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</si>
  <si>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</si>
  <si>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</si>
  <si>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</si>
  <si>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</si>
  <si>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</si>
  <si>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</si>
  <si>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</si>
  <si>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</si>
  <si>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</si>
  <si>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</si>
  <si>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</si>
  <si>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</si>
  <si>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</si>
  <si>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</si>
  <si>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</si>
  <si>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</si>
  <si>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</si>
  <si>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</si>
  <si>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</si>
  <si>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</si>
  <si>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</si>
  <si>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</si>
  <si>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</si>
  <si>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</si>
  <si>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</si>
  <si>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</si>
  <si>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</si>
  <si>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</si>
  <si>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</si>
  <si>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</si>
  <si>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</si>
  <si>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</si>
  <si>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</si>
  <si>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</si>
  <si>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</si>
  <si>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</si>
  <si>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</si>
  <si>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</si>
  <si>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</si>
  <si>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</si>
  <si>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</si>
  <si>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</si>
  <si>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</si>
  <si>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</si>
  <si>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</si>
  <si>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</si>
  <si>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</si>
  <si>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</si>
  <si>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</si>
  <si>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</si>
  <si>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</si>
  <si>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</si>
  <si>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</si>
  <si>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</si>
  <si>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</si>
  <si>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</si>
  <si>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</si>
  <si>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</si>
  <si>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</si>
  <si>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</si>
  <si>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</si>
  <si>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</si>
  <si>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</si>
  <si>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</si>
  <si>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</si>
  <si>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</si>
  <si>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</si>
  <si>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</si>
  <si>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</si>
  <si>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</si>
  <si>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</si>
  <si>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</si>
  <si>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</si>
  <si>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</si>
  <si>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</si>
  <si>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</si>
  <si>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</si>
  <si>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</si>
  <si>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</si>
  <si>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</si>
  <si>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</si>
  <si>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</si>
  <si>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</si>
  <si>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</si>
  <si>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</si>
  <si>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</si>
  <si>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</si>
  <si>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</si>
  <si>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</si>
  <si>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</si>
  <si>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</si>
  <si>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</si>
  <si>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</si>
  <si>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</si>
  <si>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</si>
  <si>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</si>
  <si>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</si>
  <si>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</si>
  <si>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</si>
  <si>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</si>
  <si>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</si>
  <si>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</si>
  <si>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</si>
  <si>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</si>
  <si>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</si>
  <si>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</si>
  <si>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</si>
  <si>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</si>
  <si>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</si>
  <si>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</si>
  <si>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</si>
  <si>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</si>
  <si>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</si>
  <si>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</si>
  <si>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</si>
  <si>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</si>
  <si>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</si>
  <si>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</si>
  <si>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</si>
  <si>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</si>
  <si>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</si>
  <si>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</si>
  <si>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</si>
  <si>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</si>
  <si>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</si>
  <si>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</si>
  <si>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</si>
  <si>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</si>
  <si>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</si>
  <si>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</si>
  <si>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</si>
  <si>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</si>
  <si>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</si>
  <si>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</si>
  <si>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</si>
  <si>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</si>
  <si>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</si>
  <si>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</si>
  <si>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</si>
  <si>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</si>
  <si>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</si>
  <si>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</si>
  <si>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</si>
  <si>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</si>
  <si>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</si>
  <si>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</si>
  <si>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</si>
  <si>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</si>
  <si>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</si>
  <si>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</si>
  <si>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</si>
  <si>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</si>
  <si>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</si>
  <si>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</si>
  <si>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</si>
  <si>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</si>
  <si>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</si>
  <si>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</si>
  <si>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</si>
  <si>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</si>
  <si>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</si>
  <si>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</si>
  <si>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</si>
  <si>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</si>
  <si>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</si>
  <si>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</si>
  <si>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</si>
  <si>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</si>
  <si>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</si>
  <si>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</si>
  <si>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</si>
  <si>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</si>
  <si>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</si>
  <si>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</si>
  <si>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</si>
  <si>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</si>
  <si>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</si>
  <si>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</si>
  <si>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</si>
  <si>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</si>
  <si>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</si>
  <si>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</si>
  <si>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</si>
  <si>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</si>
  <si>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</si>
  <si>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</si>
  <si>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</si>
  <si>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</si>
  <si>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</si>
  <si>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</si>
  <si>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</si>
  <si>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</si>
  <si>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</si>
  <si>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</si>
  <si>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</si>
  <si>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</si>
  <si>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</si>
  <si>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</si>
  <si>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</si>
  <si>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</si>
  <si>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</si>
  <si>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</si>
  <si>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</si>
  <si>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</si>
  <si>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</si>
  <si>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</si>
  <si>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</si>
  <si>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</si>
  <si>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</si>
  <si>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</si>
  <si>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</si>
  <si>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</si>
  <si>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</si>
  <si>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</si>
  <si>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</si>
  <si>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</si>
  <si>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</si>
  <si>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</si>
  <si>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</si>
  <si>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</si>
  <si>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</si>
  <si>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</si>
  <si>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</si>
  <si>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</si>
  <si>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</si>
  <si>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</si>
  <si>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</si>
  <si>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</si>
  <si>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</si>
  <si>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</si>
  <si>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</si>
  <si>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</si>
  <si>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</si>
  <si>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</si>
  <si>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</si>
  <si>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</si>
  <si>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</si>
  <si>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</si>
  <si>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</si>
  <si>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</si>
  <si>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</si>
  <si>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</si>
  <si>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</si>
  <si>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</si>
  <si>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</si>
  <si>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</si>
  <si>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</si>
  <si>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</si>
  <si>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</si>
  <si>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</si>
  <si>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</si>
  <si>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</si>
  <si>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</si>
  <si>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</si>
  <si>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</si>
  <si>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</si>
  <si>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</si>
  <si>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</si>
  <si>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</si>
  <si>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</si>
  <si>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</si>
  <si>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</si>
  <si>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</si>
  <si>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</si>
  <si>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</si>
  <si>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</si>
  <si>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</si>
  <si>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</si>
  <si>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</si>
  <si>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</si>
  <si>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</si>
  <si>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</si>
  <si>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</si>
  <si>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</si>
  <si>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</si>
  <si>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</si>
  <si>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</si>
  <si>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</si>
  <si>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</si>
  <si>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</si>
  <si>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</si>
  <si>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</si>
  <si>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</si>
  <si>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</si>
  <si>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</si>
  <si>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</si>
  <si>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</si>
  <si>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</si>
  <si>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</si>
  <si>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</si>
  <si>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</si>
  <si>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</si>
  <si>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</si>
  <si>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</si>
  <si>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</si>
  <si>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</si>
  <si>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</si>
  <si>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</si>
  <si>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</si>
  <si>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</si>
  <si>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</si>
  <si>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</si>
  <si>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</si>
  <si>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</si>
  <si>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</si>
  <si>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</si>
  <si>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</si>
  <si>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</si>
  <si>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</si>
  <si>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</si>
  <si>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</si>
  <si>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</si>
  <si>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</si>
  <si>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</si>
  <si>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</si>
  <si>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</si>
  <si>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</si>
  <si>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</si>
  <si>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</si>
  <si>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</si>
  <si>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</si>
  <si>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</si>
  <si>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</si>
  <si>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</si>
  <si>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</si>
  <si>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</si>
  <si>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</si>
  <si>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</si>
  <si>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</si>
  <si>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</si>
  <si>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</si>
  <si>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</si>
  <si>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</si>
  <si>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</si>
  <si>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</si>
  <si>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</si>
  <si>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</si>
  <si>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</si>
  <si>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</si>
  <si>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</si>
  <si>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</si>
  <si>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</si>
  <si>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</si>
  <si>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</si>
  <si>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</si>
  <si>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</si>
  <si>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</si>
  <si>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</si>
  <si>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</si>
  <si>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</si>
  <si>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</si>
  <si>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</si>
  <si>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</si>
  <si>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</si>
  <si>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</si>
  <si>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</si>
  <si>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</si>
  <si>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</si>
  <si>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</si>
  <si>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</si>
  <si>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</si>
  <si>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</si>
  <si>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</si>
  <si>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</si>
  <si>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</si>
  <si>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</si>
  <si>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</si>
  <si>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</si>
  <si>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</si>
  <si>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</si>
  <si>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</si>
  <si>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</si>
  <si>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</si>
  <si>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</si>
  <si>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</si>
  <si>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</si>
  <si>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</si>
  <si>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</si>
  <si>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</si>
  <si>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</si>
  <si>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</si>
  <si>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</si>
  <si>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</si>
  <si>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</si>
  <si>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</si>
  <si>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</si>
  <si>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</si>
  <si>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</si>
  <si>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</si>
  <si>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</si>
  <si>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</si>
  <si>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</si>
  <si>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</si>
  <si>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</si>
  <si>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</si>
  <si>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</si>
  <si>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</si>
  <si>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</si>
  <si>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</si>
  <si>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</si>
  <si>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</si>
  <si>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</si>
  <si>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</si>
  <si>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</si>
  <si>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</si>
  <si>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</si>
  <si>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</si>
  <si>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</si>
  <si>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</si>
  <si>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</si>
  <si>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</si>
  <si>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</si>
  <si>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</si>
  <si>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</si>
  <si>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</si>
  <si>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</si>
  <si>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</si>
  <si>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</si>
  <si>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</si>
  <si>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</si>
  <si>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</si>
  <si>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</si>
  <si>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</si>
  <si>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</si>
  <si>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</si>
  <si>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</si>
  <si>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</si>
  <si>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</si>
  <si>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</si>
  <si>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</si>
  <si>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</si>
  <si>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</si>
  <si>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</si>
  <si>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</si>
  <si>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</si>
  <si>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</si>
  <si>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</si>
  <si>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</si>
  <si>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</si>
  <si>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</si>
  <si>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</si>
  <si>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</si>
  <si>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</si>
  <si>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</si>
  <si>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</si>
  <si>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</si>
  <si>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</si>
  <si>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</si>
  <si>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</si>
  <si>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</si>
  <si>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</si>
  <si>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</si>
  <si>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</si>
  <si>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</si>
  <si>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</si>
  <si>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</si>
  <si>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</si>
  <si>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</si>
  <si>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</si>
  <si>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</si>
  <si>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</si>
  <si>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</si>
  <si>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</si>
  <si>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</si>
  <si>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</si>
  <si>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</si>
  <si>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</si>
  <si>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</si>
  <si>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</si>
  <si>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</si>
  <si>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</si>
  <si>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</si>
  <si>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</si>
  <si>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</si>
  <si>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</si>
  <si>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</si>
  <si>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</si>
  <si>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</si>
  <si>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</si>
  <si>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</si>
  <si>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</si>
  <si>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</si>
  <si>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</si>
  <si>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</si>
  <si>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</si>
  <si>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</si>
  <si>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</si>
  <si>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</si>
  <si>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</si>
  <si>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</si>
  <si>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</si>
  <si>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</si>
  <si>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</si>
  <si>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</si>
  <si>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</si>
  <si>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</si>
  <si>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</si>
  <si>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</si>
  <si>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</si>
  <si>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</si>
  <si>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</si>
  <si>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</si>
  <si>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</si>
  <si>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</si>
  <si>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</si>
  <si>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</si>
  <si>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</si>
  <si>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</si>
  <si>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</si>
  <si>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</si>
  <si>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</si>
  <si>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</si>
  <si>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</si>
  <si>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</si>
  <si>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</si>
  <si>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</si>
  <si>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</si>
  <si>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</si>
  <si>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</si>
  <si>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</si>
  <si>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</si>
  <si>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</si>
  <si>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</si>
  <si>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</si>
  <si>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</si>
  <si>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</si>
  <si>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</si>
  <si>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</si>
  <si>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</si>
  <si>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</si>
  <si>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</si>
  <si>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</si>
  <si>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</si>
  <si>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</si>
  <si>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</si>
  <si>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</si>
  <si>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</si>
  <si>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</si>
  <si>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</si>
  <si>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</si>
  <si>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</si>
  <si>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</si>
  <si>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</si>
  <si>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</si>
  <si>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</si>
  <si>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</si>
  <si>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</si>
  <si>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</si>
  <si>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</si>
  <si>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</si>
  <si>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</si>
  <si>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</si>
  <si>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</si>
  <si>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</si>
  <si>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</si>
  <si>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</si>
  <si>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</si>
  <si>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</si>
  <si>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</si>
  <si>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</si>
  <si>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</si>
  <si>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</si>
  <si>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</si>
  <si>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</si>
  <si>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</si>
  <si>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</si>
  <si>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</si>
  <si>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</si>
  <si>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</si>
  <si>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</si>
  <si>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</si>
  <si>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</si>
  <si>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</si>
  <si>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</si>
  <si>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</si>
  <si>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</si>
  <si>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</si>
  <si>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</si>
  <si>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</si>
  <si>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</si>
  <si>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</si>
  <si>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</si>
  <si>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</si>
  <si>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</si>
  <si>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</si>
  <si>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</si>
  <si>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</si>
  <si>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</si>
  <si>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</si>
  <si>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</si>
  <si>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</si>
  <si>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</si>
  <si>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</si>
  <si>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</si>
  <si>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</si>
  <si>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</si>
  <si>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</si>
  <si>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</si>
  <si>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</si>
  <si>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</si>
  <si>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</si>
  <si>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</si>
  <si>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</si>
  <si>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</si>
  <si>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</si>
  <si>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</si>
  <si>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</si>
  <si>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</si>
  <si>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</si>
  <si>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</si>
  <si>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</si>
  <si>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</si>
  <si>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</si>
  <si>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</si>
  <si>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</si>
  <si>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</si>
  <si>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</si>
  <si>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</si>
  <si>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</si>
  <si>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</si>
  <si>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</si>
  <si>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</si>
  <si>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</si>
  <si>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</si>
  <si>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</si>
  <si>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</si>
  <si>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</si>
  <si>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</si>
  <si>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</si>
  <si>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</si>
  <si>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</si>
  <si>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</si>
  <si>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</si>
  <si>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</si>
  <si>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</si>
  <si>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</si>
  <si>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</si>
  <si>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</si>
  <si>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</si>
  <si>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</si>
  <si>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</si>
  <si>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</si>
  <si>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</si>
  <si>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</si>
  <si>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</si>
  <si>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</si>
  <si>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</si>
  <si>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</si>
  <si>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</si>
  <si>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</si>
  <si>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</si>
  <si>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</si>
  <si>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</si>
  <si>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</si>
  <si>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</si>
  <si>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</si>
  <si>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</si>
  <si>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</si>
  <si>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</si>
  <si>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</si>
  <si>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</si>
  <si>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</si>
  <si>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</si>
  <si>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</si>
  <si>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</si>
  <si>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</si>
  <si>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</si>
  <si>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</si>
  <si>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</si>
  <si>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</si>
  <si>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</si>
  <si>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</si>
  <si>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</si>
  <si>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</si>
  <si>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</si>
  <si>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</si>
  <si>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</si>
  <si>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</si>
  <si>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</si>
  <si>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</si>
  <si>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</si>
  <si>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</si>
  <si>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</si>
  <si>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</si>
  <si>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</si>
  <si>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</si>
  <si>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</si>
  <si>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</si>
  <si>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</si>
  <si>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</si>
  <si>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</si>
  <si>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</si>
  <si>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</si>
  <si>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</si>
  <si>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</si>
  <si>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</si>
  <si>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</si>
  <si>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</si>
  <si>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</si>
  <si>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</si>
  <si>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</si>
  <si>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</si>
  <si>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</si>
  <si>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</si>
  <si>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</si>
  <si>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</si>
  <si>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</si>
  <si>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</si>
  <si>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</si>
  <si>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</si>
  <si>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</si>
  <si>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</si>
  <si>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</si>
  <si>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</si>
  <si>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</si>
  <si>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</si>
  <si>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</si>
  <si>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</si>
  <si>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</si>
  <si>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</si>
  <si>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</si>
  <si>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</si>
  <si>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</si>
  <si>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</si>
  <si>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</si>
  <si>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</si>
  <si>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</si>
  <si>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</si>
  <si>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</si>
  <si>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</si>
  <si>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</si>
  <si>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</si>
  <si>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</si>
  <si>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</si>
  <si>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</si>
  <si>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</si>
  <si>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</si>
  <si>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</si>
  <si>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</si>
  <si>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</si>
  <si>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</si>
  <si>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</si>
  <si>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</si>
  <si>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</si>
  <si>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</si>
  <si>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</si>
  <si>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</si>
  <si>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</si>
  <si>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</si>
  <si>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</si>
  <si>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</si>
  <si>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</si>
  <si>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</si>
  <si>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</si>
  <si>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</si>
  <si>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</si>
  <si>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</si>
  <si>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</si>
  <si>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</si>
  <si>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</si>
  <si>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</si>
  <si>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</si>
  <si>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</si>
  <si>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</si>
  <si>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</si>
  <si>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</si>
  <si>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</si>
  <si>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</si>
  <si>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</si>
  <si>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</si>
  <si>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</si>
  <si>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</si>
  <si>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</si>
  <si>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</si>
  <si>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</si>
  <si>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</si>
  <si>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</si>
  <si>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</si>
  <si>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</si>
  <si>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</si>
  <si>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</si>
  <si>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</si>
  <si>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</si>
  <si>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</si>
  <si>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</si>
  <si>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</si>
  <si>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</si>
  <si>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</si>
  <si>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</si>
  <si>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</si>
  <si>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</si>
  <si>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</si>
  <si>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</si>
  <si>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</si>
  <si>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</si>
  <si>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</si>
  <si>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</si>
  <si>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</si>
  <si>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</si>
  <si>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</si>
  <si>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</si>
  <si>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</si>
  <si>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</si>
  <si>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</si>
  <si>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</si>
  <si>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</si>
  <si>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</si>
  <si>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</si>
  <si>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</si>
  <si>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</si>
  <si>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</si>
  <si>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</si>
  <si>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</si>
  <si>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</si>
  <si>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</si>
  <si>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</si>
  <si>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</si>
  <si>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</si>
  <si>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</si>
  <si>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</si>
  <si>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</si>
  <si>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</si>
  <si>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</si>
  <si>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</si>
  <si>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</si>
  <si>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</si>
  <si>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</si>
  <si>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</si>
  <si>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</si>
  <si>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</si>
  <si>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</si>
  <si>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</si>
  <si>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</si>
  <si>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</si>
  <si>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</si>
  <si>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</si>
  <si>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</si>
  <si>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</si>
  <si>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</si>
  <si>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</si>
  <si>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</si>
  <si>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</si>
  <si>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</si>
  <si>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</si>
  <si>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</si>
  <si>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</si>
  <si>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</si>
  <si>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</si>
  <si>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</si>
  <si>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</si>
  <si>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</si>
  <si>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</si>
  <si>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</si>
  <si>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</si>
  <si>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</si>
  <si>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</si>
  <si>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</si>
  <si>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</si>
  <si>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</si>
  <si>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</si>
  <si>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</si>
  <si>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</si>
  <si>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</si>
  <si>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</si>
  <si>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</si>
  <si>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</si>
  <si>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</si>
  <si>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</si>
  <si>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</si>
  <si>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</si>
  <si>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</si>
  <si>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</si>
  <si>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</si>
  <si>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</si>
  <si>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</si>
  <si>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</si>
  <si>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</si>
  <si>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</si>
  <si>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</si>
  <si>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</si>
  <si>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</si>
  <si>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</si>
  <si>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</si>
  <si>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</si>
  <si>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</si>
  <si>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</si>
  <si>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</si>
  <si>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</si>
  <si>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</si>
  <si>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</si>
  <si>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</si>
  <si>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</si>
  <si>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</si>
  <si>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</si>
  <si>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</si>
  <si>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</si>
  <si>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</si>
  <si>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</si>
  <si>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</si>
  <si>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</si>
  <si>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</si>
  <si>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</si>
  <si>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</si>
  <si>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</si>
  <si>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</si>
  <si>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</si>
  <si>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</si>
  <si>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</si>
  <si>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</si>
  <si>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</si>
  <si>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</si>
  <si>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</si>
  <si>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</si>
  <si>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</si>
  <si>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</si>
  <si>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</si>
  <si>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</si>
  <si>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</si>
  <si>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</si>
  <si>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</si>
  <si>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</si>
  <si>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</si>
  <si>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</si>
  <si>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</si>
  <si>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</si>
  <si>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</si>
  <si>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</si>
  <si>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</si>
  <si>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</si>
  <si>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</si>
  <si>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</si>
  <si>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</si>
  <si>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</si>
  <si>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</si>
  <si>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</si>
  <si>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</si>
  <si>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</si>
  <si>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</si>
  <si>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</si>
  <si>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</si>
  <si>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</si>
  <si>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</si>
  <si>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</si>
  <si>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</si>
  <si>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</si>
  <si>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</si>
  <si>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</si>
  <si>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</si>
  <si>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</si>
  <si>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</si>
  <si>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</si>
  <si>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</si>
  <si>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</si>
  <si>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</si>
  <si>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</si>
  <si>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</si>
  <si>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</si>
  <si>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</si>
  <si>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</si>
  <si>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</si>
  <si>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</si>
  <si>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</si>
  <si>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</si>
  <si>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</si>
  <si>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</si>
  <si>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</si>
  <si>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</si>
  <si>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</si>
  <si>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</si>
  <si>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</si>
  <si>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</si>
  <si>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</si>
  <si>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</si>
  <si>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</si>
  <si>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</si>
  <si>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</si>
  <si>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</si>
  <si>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</si>
  <si>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</si>
  <si>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</si>
  <si>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</si>
  <si>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</si>
  <si>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</si>
  <si>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</si>
  <si>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</si>
  <si>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</si>
  <si>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</si>
  <si>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</si>
  <si>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</si>
  <si>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</si>
  <si>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</si>
  <si>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</si>
  <si>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</si>
  <si>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</si>
  <si>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</si>
  <si>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</si>
  <si>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</si>
  <si>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</si>
  <si>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</si>
  <si>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</si>
  <si>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</si>
  <si>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</si>
  <si>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</si>
  <si>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</si>
  <si>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</si>
  <si>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</si>
  <si>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</si>
  <si>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</si>
  <si>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</si>
  <si>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</si>
  <si>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</si>
  <si>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</si>
  <si>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</si>
  <si>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</si>
  <si>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</si>
  <si>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</si>
  <si>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</si>
  <si>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</si>
  <si>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</si>
  <si>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</si>
  <si>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</si>
  <si>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</si>
  <si>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</si>
  <si>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</si>
  <si>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</si>
  <si>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</si>
  <si>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</si>
  <si>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</si>
  <si>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</si>
  <si>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</si>
  <si>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</si>
  <si>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</si>
  <si>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</si>
  <si>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</si>
  <si>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</si>
  <si>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</si>
  <si>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</si>
  <si>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</si>
  <si>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</si>
  <si>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</si>
  <si>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</si>
  <si>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</si>
  <si>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</si>
  <si>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</si>
  <si>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</si>
  <si>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</si>
  <si>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</si>
  <si>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</si>
  <si>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</si>
  <si>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</si>
  <si>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</si>
  <si>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</si>
  <si>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</si>
  <si>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</si>
  <si>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</si>
  <si>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</si>
  <si>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</si>
  <si>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</si>
  <si>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</si>
  <si>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</si>
  <si>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</si>
  <si>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</si>
  <si>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</si>
  <si>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</si>
  <si>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</si>
  <si>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</si>
  <si>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</si>
  <si>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</si>
  <si>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</si>
  <si>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</si>
  <si>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</si>
  <si>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</si>
  <si>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</si>
  <si>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</si>
  <si>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</si>
  <si>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</si>
  <si>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</si>
  <si>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</si>
  <si>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</si>
  <si>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</si>
  <si>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</si>
  <si>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</si>
  <si>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</si>
  <si>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</si>
  <si>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</si>
  <si>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</si>
  <si>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</si>
  <si>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</si>
  <si>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</si>
  <si>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</si>
  <si>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</si>
  <si>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</si>
  <si>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</si>
  <si>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</si>
  <si>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</si>
  <si>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</si>
  <si>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</si>
  <si>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</si>
  <si>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</si>
  <si>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</si>
  <si>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</si>
  <si>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</si>
  <si>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</si>
  <si>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</si>
  <si>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</si>
  <si>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</si>
  <si>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</si>
  <si>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</si>
  <si>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</si>
  <si>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</si>
  <si>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</si>
  <si>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</si>
  <si>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</si>
  <si>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</si>
  <si>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</si>
  <si>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</si>
  <si>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</si>
  <si>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</si>
  <si>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</si>
  <si>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</si>
  <si>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</si>
  <si>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</si>
  <si>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</si>
  <si>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</si>
  <si>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</si>
  <si>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</si>
  <si>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</si>
  <si>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</si>
  <si>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</si>
  <si>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</si>
  <si>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</si>
  <si>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</si>
  <si>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</si>
  <si>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</si>
  <si>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</si>
  <si>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</si>
  <si>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</si>
  <si>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</si>
  <si>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</si>
  <si>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</si>
  <si>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</si>
  <si>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</si>
  <si>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</si>
  <si>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</si>
  <si>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</si>
  <si>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</si>
  <si>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</si>
  <si>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</si>
  <si>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</si>
  <si>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</si>
  <si>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</si>
  <si>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</si>
  <si>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</si>
  <si>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</si>
  <si>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</si>
  <si>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</si>
  <si>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</si>
  <si>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</si>
  <si>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</si>
  <si>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</si>
  <si>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</si>
  <si>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</si>
  <si>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</si>
  <si>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</si>
  <si>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</si>
  <si>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</si>
  <si>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</si>
  <si>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</si>
  <si>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</si>
  <si>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</si>
  <si>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</si>
  <si>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</si>
  <si>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</si>
  <si>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</si>
  <si>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</si>
  <si>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</si>
  <si>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</si>
  <si>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</si>
  <si>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</si>
  <si>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</si>
  <si>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</si>
  <si>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</si>
  <si>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</si>
  <si>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</si>
  <si>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</si>
  <si>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</si>
  <si>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</si>
  <si>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</si>
  <si>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</si>
  <si>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</si>
  <si>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</si>
  <si>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</si>
  <si>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</si>
  <si>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</si>
  <si>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</si>
  <si>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</si>
  <si>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</si>
  <si>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</si>
  <si>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</si>
  <si>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</si>
  <si>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</si>
  <si>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</si>
  <si>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</si>
  <si>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</si>
  <si>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</si>
  <si>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</si>
  <si>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</si>
  <si>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</si>
  <si>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</si>
  <si>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</si>
  <si>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</si>
  <si>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</si>
  <si>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</si>
  <si>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</si>
  <si>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</si>
  <si>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</si>
  <si>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</si>
  <si>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</si>
  <si>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</si>
  <si>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</si>
  <si>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</si>
  <si>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</si>
  <si>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</si>
  <si>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</si>
  <si>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</si>
  <si>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</si>
  <si>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</si>
  <si>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</si>
  <si>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</si>
  <si>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</si>
  <si>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</si>
  <si>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</si>
  <si>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</si>
  <si>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</si>
  <si>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</si>
  <si>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</si>
  <si>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</si>
  <si>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</si>
  <si>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</si>
  <si>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</si>
  <si>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</si>
  <si>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</si>
  <si>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</si>
  <si>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</si>
  <si>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</si>
  <si>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</si>
  <si>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</si>
  <si>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</si>
  <si>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</si>
  <si>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</si>
  <si>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</si>
  <si>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</si>
  <si>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</si>
  <si>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</si>
  <si>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</si>
  <si>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</si>
  <si>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</si>
  <si>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</si>
  <si>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</si>
  <si>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</si>
  <si>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</si>
  <si>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</si>
  <si>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</si>
  <si>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</si>
  <si>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</si>
  <si>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</si>
  <si>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</si>
  <si>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</si>
  <si>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</si>
  <si>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</si>
  <si>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</si>
  <si>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</si>
  <si>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</si>
  <si>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</si>
  <si>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</si>
  <si>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</si>
  <si>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</si>
  <si>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</si>
  <si>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</si>
  <si>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</si>
  <si>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</si>
  <si>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</si>
  <si>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</si>
  <si>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</si>
  <si>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</si>
  <si>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</si>
  <si>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</si>
  <si>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</si>
  <si>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</si>
  <si>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</si>
  <si>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</si>
  <si>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</si>
  <si>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</si>
  <si>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</si>
  <si>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</si>
  <si>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</si>
  <si>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</si>
  <si>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</si>
  <si>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</si>
  <si>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</si>
  <si>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</si>
  <si>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</si>
  <si>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</si>
  <si>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</si>
  <si>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</si>
  <si>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</si>
  <si>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</si>
  <si>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</si>
  <si>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</si>
  <si>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</si>
  <si>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</si>
  <si>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</si>
  <si>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</si>
  <si>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</si>
  <si>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</si>
  <si>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</si>
  <si>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</si>
  <si>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</si>
  <si>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</si>
  <si>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</si>
  <si>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</si>
  <si>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</si>
  <si>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</si>
  <si>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</si>
  <si>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</si>
  <si>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</si>
  <si>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</si>
  <si>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</si>
  <si>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</si>
  <si>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</si>
  <si>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</si>
  <si>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</si>
  <si>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</si>
  <si>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</si>
  <si>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</si>
  <si>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</si>
  <si>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</si>
  <si>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</si>
  <si>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</si>
  <si>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</si>
  <si>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</si>
  <si>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</si>
  <si>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</si>
  <si>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</si>
  <si>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</si>
  <si>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</si>
  <si>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</si>
  <si>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</si>
  <si>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</si>
  <si>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</si>
  <si>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</si>
  <si>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</si>
  <si>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</si>
  <si>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</si>
  <si>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</si>
  <si>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</si>
  <si>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</si>
  <si>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</si>
  <si>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</si>
  <si>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</si>
  <si>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</si>
  <si>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</si>
  <si>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</si>
  <si>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</si>
  <si>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</si>
  <si>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</si>
  <si>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</si>
  <si>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</si>
  <si>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</si>
  <si>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</si>
  <si>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</si>
  <si>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</si>
  <si>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</si>
  <si>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</si>
  <si>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</si>
  <si>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</si>
  <si>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</si>
  <si>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</si>
  <si>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</si>
  <si>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</si>
  <si>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</si>
  <si>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</si>
  <si>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</si>
  <si>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</si>
  <si>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</si>
  <si>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</si>
  <si>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</si>
  <si>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</si>
  <si>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</si>
  <si>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</si>
  <si>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</si>
  <si>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</si>
  <si>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</si>
  <si>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</si>
  <si>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</si>
  <si>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</si>
  <si>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</si>
  <si>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</si>
  <si>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</si>
  <si>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</si>
  <si>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</si>
  <si>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</si>
  <si>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</si>
  <si>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</si>
  <si>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</si>
  <si>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</si>
  <si>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</si>
  <si>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</si>
  <si>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</si>
  <si>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</si>
  <si>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</si>
  <si>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</si>
  <si>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</si>
  <si>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</si>
  <si>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</si>
  <si>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</si>
  <si>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</si>
  <si>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</si>
  <si>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</si>
  <si>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</si>
  <si>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</si>
  <si>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</si>
  <si>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</si>
  <si>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</si>
  <si>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</si>
  <si>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</si>
  <si>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</si>
  <si>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</si>
  <si>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</si>
  <si>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</si>
  <si>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</si>
  <si>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</si>
  <si>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</si>
  <si>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</si>
  <si>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</si>
  <si>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</si>
  <si>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</si>
  <si>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</si>
  <si>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</si>
  <si>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</si>
  <si>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</si>
  <si>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</si>
  <si>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</si>
  <si>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</si>
  <si>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</si>
  <si>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</si>
  <si>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</si>
  <si>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</si>
  <si>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</si>
  <si>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</si>
  <si>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</si>
  <si>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</si>
  <si>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</si>
  <si>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</si>
  <si>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</si>
  <si>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</si>
  <si>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</si>
  <si>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</si>
  <si>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</si>
  <si>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</si>
  <si>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</si>
  <si>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</si>
  <si>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</si>
  <si>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</si>
  <si>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</si>
  <si>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</si>
  <si>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</si>
  <si>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</si>
  <si>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</si>
  <si>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</si>
  <si>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</si>
  <si>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</si>
  <si>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</si>
  <si>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</si>
  <si>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</si>
  <si>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</si>
  <si>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</si>
  <si>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</si>
  <si>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</si>
  <si>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</si>
  <si>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</si>
  <si>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</si>
  <si>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</si>
  <si>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</si>
  <si>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</si>
  <si>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</si>
  <si>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</si>
  <si>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</si>
  <si>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</si>
  <si>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</si>
  <si>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</si>
  <si>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</si>
  <si>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</si>
  <si>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</si>
  <si>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</si>
  <si>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</si>
  <si>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</si>
  <si>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</si>
  <si>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</si>
  <si>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</si>
  <si>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</si>
  <si>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</si>
  <si>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</si>
  <si>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</si>
  <si>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</si>
  <si>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</si>
  <si>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</si>
  <si>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</si>
  <si>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</si>
  <si>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</si>
  <si>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</si>
  <si>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</si>
  <si>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</si>
  <si>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</si>
  <si>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</si>
  <si>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</si>
  <si>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</si>
  <si>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</si>
  <si>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</si>
  <si>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</si>
  <si>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</si>
  <si>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</si>
  <si>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</si>
  <si>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</si>
  <si>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</si>
  <si>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</si>
  <si>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</si>
  <si>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</si>
  <si>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</si>
  <si>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</si>
  <si>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</si>
  <si>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</si>
  <si>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</si>
  <si>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</si>
  <si>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</si>
  <si>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</si>
  <si>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</si>
  <si>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</si>
  <si>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</si>
  <si>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</si>
  <si>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</si>
  <si>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</si>
  <si>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</si>
  <si>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</si>
  <si>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</si>
  <si>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</si>
  <si>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</si>
  <si>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</si>
  <si>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</si>
  <si>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</si>
  <si>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</si>
  <si>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</si>
  <si>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</si>
  <si>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</si>
  <si>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</si>
  <si>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</si>
  <si>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</si>
  <si>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</si>
  <si>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</si>
  <si>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</si>
  <si>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</si>
  <si>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</si>
  <si>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</si>
  <si>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</si>
  <si>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</si>
  <si>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</si>
  <si>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</si>
  <si>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</si>
  <si>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</si>
  <si>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</si>
  <si>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</si>
  <si>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</si>
  <si>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</si>
  <si>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</si>
  <si>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</si>
  <si>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</si>
  <si>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</si>
  <si>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</si>
  <si>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</si>
  <si>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</si>
  <si>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</si>
  <si>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</si>
  <si>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</si>
  <si>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</si>
  <si>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</si>
  <si>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</si>
  <si>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</si>
  <si>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</si>
  <si>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</si>
  <si>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</si>
  <si>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</si>
  <si>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</si>
  <si>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</si>
  <si>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</si>
  <si>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</si>
  <si>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</si>
  <si>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</si>
  <si>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</si>
  <si>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</si>
  <si>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</si>
  <si>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</si>
  <si>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</si>
  <si>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</si>
  <si>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</si>
  <si>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</si>
  <si>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</si>
  <si>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</si>
  <si>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</si>
  <si>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</si>
  <si>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</si>
  <si>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</si>
  <si>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</si>
  <si>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</si>
  <si>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</si>
  <si>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</si>
  <si>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</si>
  <si>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</si>
  <si>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</si>
  <si>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</si>
  <si>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</si>
  <si>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</si>
  <si>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</si>
  <si>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</si>
  <si>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</si>
  <si>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</si>
  <si>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</si>
  <si>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</si>
  <si>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</si>
  <si>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</si>
  <si>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</si>
  <si>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</si>
  <si>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</si>
  <si>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</si>
  <si>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</si>
  <si>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</si>
  <si>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</si>
  <si>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</si>
  <si>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</si>
  <si>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</si>
  <si>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</si>
  <si>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</si>
  <si>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</si>
  <si>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</si>
  <si>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</si>
  <si>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</si>
  <si>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</si>
  <si>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</si>
  <si>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</si>
  <si>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</si>
  <si>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</si>
  <si>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</si>
  <si>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</si>
  <si>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</si>
  <si>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</si>
  <si>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</si>
  <si>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</si>
  <si>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</si>
  <si>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</si>
  <si>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</si>
  <si>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</si>
  <si>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</si>
  <si>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</si>
  <si>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</si>
  <si>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</si>
  <si>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</si>
  <si>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</si>
  <si>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</si>
  <si>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</si>
  <si>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</si>
  <si>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</si>
  <si>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</si>
  <si>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</si>
  <si>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</si>
  <si>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</si>
  <si>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</si>
  <si>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</si>
  <si>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</si>
  <si>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</si>
  <si>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</si>
  <si>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</si>
  <si>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</si>
  <si>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</si>
  <si>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</si>
  <si>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</si>
  <si>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</si>
  <si>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</si>
  <si>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</si>
  <si>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</si>
  <si>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</si>
  <si>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</si>
  <si>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</si>
  <si>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</si>
  <si>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</si>
  <si>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</si>
  <si>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</si>
  <si>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</si>
  <si>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</si>
  <si>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</si>
  <si>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</si>
  <si>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</si>
  <si>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</si>
  <si>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</si>
  <si>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</si>
  <si>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</si>
  <si>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</si>
  <si>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</si>
  <si>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</si>
  <si>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</si>
  <si>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</si>
  <si>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</si>
  <si>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</si>
  <si>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</si>
  <si>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</si>
  <si>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</si>
  <si>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</si>
  <si>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</si>
  <si>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</si>
  <si>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</si>
  <si>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</si>
  <si>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</si>
  <si>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</si>
  <si>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</si>
  <si>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</si>
  <si>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</si>
  <si>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</si>
  <si>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</si>
  <si>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</si>
  <si>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</si>
  <si>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</si>
  <si>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</si>
  <si>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</si>
  <si>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</si>
  <si>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</si>
  <si>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</si>
  <si>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</si>
  <si>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</si>
  <si>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</si>
  <si>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</si>
  <si>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</si>
  <si>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</si>
  <si>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</si>
  <si>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</si>
  <si>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</si>
  <si>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</si>
  <si>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</si>
  <si>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</si>
  <si>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</si>
  <si>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</si>
  <si>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</si>
  <si>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</si>
  <si>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</si>
  <si>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</si>
  <si>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</si>
  <si>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</si>
  <si>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</si>
  <si>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</si>
  <si>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</si>
  <si>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</si>
  <si>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</si>
  <si>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</si>
  <si>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</si>
  <si>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</si>
  <si>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</si>
  <si>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</si>
  <si>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</si>
  <si>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</si>
  <si>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</si>
  <si>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</si>
  <si>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</si>
  <si>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</si>
  <si>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</si>
  <si>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</si>
  <si>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</si>
  <si>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</si>
  <si>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</si>
  <si>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</si>
  <si>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</si>
  <si>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</si>
  <si>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</si>
  <si>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</si>
  <si>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</si>
  <si>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</si>
  <si>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</si>
  <si>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</si>
  <si>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</si>
  <si>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</si>
  <si>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</si>
  <si>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</si>
  <si>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</si>
  <si>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</si>
  <si>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</si>
  <si>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</si>
  <si>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</si>
  <si>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</si>
  <si>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</si>
  <si>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</si>
  <si>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</si>
  <si>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</si>
  <si>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</si>
  <si>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</si>
  <si>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</si>
  <si>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</si>
  <si>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</si>
  <si>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</si>
  <si>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</si>
  <si>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</si>
  <si>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</si>
  <si>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</si>
  <si>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</si>
  <si>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</si>
  <si>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</si>
  <si>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</si>
  <si>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</si>
  <si>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</si>
  <si>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</si>
  <si>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</si>
  <si>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</si>
  <si>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</si>
  <si>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</si>
  <si>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</si>
  <si>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</si>
  <si>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</si>
  <si>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</si>
  <si>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</si>
  <si>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</si>
  <si>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</si>
  <si>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</si>
  <si>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</si>
  <si>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</si>
  <si>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</si>
  <si>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</si>
  <si>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</si>
  <si>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</si>
  <si>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</si>
  <si>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</si>
  <si>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</si>
  <si>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</si>
  <si>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</si>
  <si>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</si>
  <si>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</si>
  <si>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</si>
  <si>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</si>
  <si>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</si>
  <si>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</si>
  <si>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</si>
  <si>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</si>
  <si>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</si>
  <si>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</si>
  <si>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</si>
  <si>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</si>
  <si>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</si>
  <si>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</si>
  <si>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</si>
  <si>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</si>
  <si>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</si>
  <si>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</si>
  <si>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</si>
  <si>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</si>
  <si>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</si>
  <si>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</si>
  <si>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</si>
  <si>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</si>
  <si>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</si>
  <si>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</si>
  <si>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</si>
  <si>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</si>
  <si>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</si>
  <si>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</si>
  <si>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</si>
  <si>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</si>
  <si>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</si>
  <si>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</si>
  <si>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</si>
  <si>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</si>
  <si>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</si>
  <si>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</si>
  <si>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</si>
  <si>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</si>
  <si>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</si>
  <si>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</si>
  <si>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</si>
  <si>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</si>
  <si>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</si>
  <si>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</si>
  <si>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</si>
  <si>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</si>
  <si>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</si>
  <si>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</si>
  <si>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</si>
  <si>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</si>
  <si>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</si>
  <si>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</si>
  <si>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</si>
  <si>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</si>
  <si>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</si>
  <si>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</si>
  <si>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</si>
  <si>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</si>
  <si>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</si>
  <si>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</si>
  <si>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</si>
  <si>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</si>
  <si>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</si>
  <si>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</si>
  <si>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</si>
  <si>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</si>
  <si>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</si>
  <si>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</si>
  <si>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</si>
  <si>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</si>
  <si>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</si>
  <si>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</si>
  <si>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</si>
  <si>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</si>
  <si>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</si>
  <si>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</si>
  <si>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</si>
  <si>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</si>
  <si>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</si>
  <si>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</si>
  <si>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</si>
  <si>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</si>
  <si>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</si>
  <si>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</si>
  <si>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</si>
  <si>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</si>
  <si>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</si>
  <si>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</si>
  <si>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</si>
  <si>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</si>
  <si>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</si>
  <si>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</si>
  <si>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</si>
  <si>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</si>
  <si>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</si>
  <si>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</si>
  <si>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</si>
  <si>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</si>
  <si>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</si>
  <si>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</si>
  <si>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</si>
  <si>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</si>
  <si>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</si>
  <si>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</si>
  <si>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</si>
  <si>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</si>
  <si>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</si>
  <si>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</si>
  <si>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</si>
  <si>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</si>
  <si>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</si>
  <si>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</si>
  <si>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</si>
  <si>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</si>
  <si>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</si>
  <si>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</si>
  <si>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</si>
  <si>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</si>
  <si>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</si>
  <si>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</si>
  <si>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</si>
  <si>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</si>
  <si>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</si>
  <si>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</si>
  <si>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</si>
  <si>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</si>
  <si>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</si>
  <si>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</si>
  <si>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</si>
  <si>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</si>
  <si>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</si>
  <si>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</si>
  <si>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</si>
  <si>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</si>
  <si>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</si>
  <si>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</si>
  <si>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</si>
  <si>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</si>
  <si>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</si>
  <si>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</si>
  <si>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</si>
  <si>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</si>
  <si>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</si>
  <si>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</si>
  <si>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</si>
  <si>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</si>
  <si>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</si>
  <si>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</si>
  <si>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</si>
  <si>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</si>
  <si>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</si>
  <si>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</si>
  <si>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</si>
  <si>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</si>
  <si>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</si>
  <si>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</si>
  <si>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</si>
  <si>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</si>
  <si>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</si>
  <si>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</si>
  <si>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</si>
  <si>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</si>
  <si>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</si>
  <si>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</si>
  <si>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</si>
  <si>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</si>
  <si>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</si>
  <si>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</si>
  <si>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</si>
  <si>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</si>
  <si>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</si>
  <si>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</si>
  <si>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</si>
  <si>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</si>
  <si>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</si>
  <si>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</si>
  <si>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</si>
  <si>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</si>
  <si>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</si>
  <si>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</si>
  <si>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</si>
  <si>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</si>
  <si>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</si>
  <si>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</si>
  <si>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</si>
  <si>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</si>
  <si>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</si>
  <si>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</si>
  <si>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</si>
  <si>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</si>
  <si>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</si>
  <si>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</si>
  <si>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</si>
  <si>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</si>
  <si>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</si>
  <si>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</si>
  <si>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</si>
  <si>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</si>
  <si>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</si>
  <si>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</si>
  <si>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</si>
  <si>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</si>
  <si>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</si>
  <si>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</si>
  <si>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</si>
  <si>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</si>
  <si>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</si>
  <si>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</si>
  <si>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</si>
  <si>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</si>
  <si>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</si>
  <si>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</si>
  <si>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</si>
  <si>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</si>
  <si>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</si>
  <si>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</si>
  <si>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</si>
  <si>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</si>
  <si>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</si>
  <si>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</si>
  <si>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</si>
  <si>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</si>
  <si>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</si>
  <si>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</si>
  <si>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</si>
  <si>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</si>
  <si>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</si>
  <si>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</si>
  <si>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</si>
  <si>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</si>
  <si>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</si>
  <si>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</si>
  <si>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</si>
  <si>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</si>
  <si>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</si>
  <si>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</si>
  <si>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</si>
  <si>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</si>
  <si>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</si>
  <si>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</si>
  <si>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</si>
  <si>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</si>
  <si>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</si>
  <si>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</si>
  <si>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</si>
  <si>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</si>
  <si>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</si>
  <si>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</si>
  <si>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</si>
  <si>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</si>
  <si>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</si>
  <si>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</si>
  <si>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</si>
  <si>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</si>
  <si>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</si>
  <si>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</si>
  <si>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</si>
  <si>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</si>
  <si>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</si>
  <si>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</si>
  <si>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</si>
  <si>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</si>
  <si>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</si>
  <si>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</si>
  <si>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</si>
  <si>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</si>
  <si>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</si>
  <si>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</si>
  <si>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</si>
  <si>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</si>
  <si>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</si>
  <si>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</si>
  <si>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</si>
  <si>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</si>
  <si>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</si>
  <si>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</si>
  <si>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</si>
  <si>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</si>
  <si>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</si>
  <si>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</si>
  <si>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</si>
  <si>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</si>
  <si>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</si>
  <si>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</si>
  <si>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</si>
  <si>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</si>
  <si>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</si>
  <si>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</si>
  <si>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</si>
  <si>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</si>
  <si>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</si>
  <si>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</si>
  <si>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</si>
  <si>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</si>
  <si>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</si>
  <si>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</si>
  <si>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</si>
  <si>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</si>
  <si>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</si>
  <si>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</si>
  <si>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</si>
  <si>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</si>
  <si>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</si>
  <si>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</si>
  <si>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</si>
  <si>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</si>
  <si>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</si>
  <si>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</si>
  <si>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</si>
  <si>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</si>
  <si>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</si>
  <si>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</si>
  <si>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</si>
  <si>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</si>
  <si>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</si>
  <si>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</si>
  <si>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</si>
  <si>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</si>
  <si>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</si>
  <si>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</si>
  <si>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</si>
  <si>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</si>
  <si>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</si>
  <si>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</si>
  <si>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</si>
  <si>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</si>
  <si>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</si>
  <si>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</si>
  <si>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</si>
  <si>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</si>
  <si>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</si>
  <si>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</si>
  <si>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</si>
  <si>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</si>
  <si>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</si>
  <si>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</si>
  <si>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</si>
  <si>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</si>
  <si>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</si>
  <si>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</si>
  <si>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</si>
  <si>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</si>
  <si>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</si>
  <si>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</si>
  <si>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</si>
  <si>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</si>
  <si>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</si>
  <si>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</si>
  <si>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</si>
  <si>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</si>
  <si>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</si>
  <si>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</si>
  <si>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</si>
  <si>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</si>
  <si>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</si>
  <si>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</si>
  <si>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</si>
  <si>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</si>
  <si>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</si>
  <si>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</si>
  <si>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</si>
  <si>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</si>
  <si>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</si>
  <si>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</si>
  <si>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</si>
  <si>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</si>
  <si>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</si>
  <si>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</si>
  <si>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</si>
  <si>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</si>
  <si>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</si>
  <si>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</si>
  <si>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</si>
  <si>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</si>
  <si>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</si>
  <si>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</si>
  <si>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</si>
  <si>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</si>
  <si>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</si>
  <si>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</si>
  <si>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</si>
  <si>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</si>
  <si>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</si>
  <si>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</si>
  <si>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</si>
  <si>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</si>
  <si>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</si>
  <si>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</si>
  <si>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</si>
  <si>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</si>
  <si>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</si>
  <si>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</si>
  <si>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</si>
  <si>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</si>
  <si>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</si>
  <si>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</si>
  <si>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</si>
  <si>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</si>
  <si>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</si>
  <si>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</si>
  <si>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</si>
  <si>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</si>
  <si>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</si>
  <si>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</si>
  <si>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</si>
  <si>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</si>
  <si>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</si>
  <si>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</si>
  <si>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</si>
  <si>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</si>
  <si>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</si>
  <si>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</si>
  <si>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</si>
  <si>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</si>
  <si>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</si>
  <si>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</si>
  <si>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</si>
  <si>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</si>
  <si>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</si>
  <si>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</si>
  <si>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</si>
  <si>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</si>
  <si>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</si>
  <si>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</si>
  <si>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</si>
  <si>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</si>
  <si>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</si>
  <si>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</si>
  <si>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</si>
  <si>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</si>
  <si>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</si>
  <si>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</si>
  <si>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</si>
  <si>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</si>
  <si>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</si>
  <si>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</si>
  <si>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</si>
  <si>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</si>
  <si>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</si>
  <si>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</si>
  <si>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</si>
  <si>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</si>
  <si>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</si>
  <si>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</si>
  <si>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</si>
  <si>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</si>
  <si>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</si>
  <si>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</si>
  <si>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</si>
  <si>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</si>
  <si>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</si>
  <si>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</si>
  <si>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</si>
  <si>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</si>
  <si>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</si>
  <si>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</si>
  <si>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</si>
  <si>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</si>
  <si>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</si>
  <si>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</si>
  <si>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</si>
  <si>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</si>
  <si>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</si>
  <si>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</si>
  <si>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</si>
  <si>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</si>
  <si>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</si>
  <si>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</si>
  <si>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</si>
  <si>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</si>
  <si>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</si>
  <si>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</si>
  <si>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</si>
  <si>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</si>
  <si>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</si>
  <si>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</si>
  <si>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</si>
  <si>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</si>
  <si>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</si>
  <si>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</si>
  <si>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</si>
  <si>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</si>
  <si>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</si>
  <si>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</si>
  <si>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</si>
  <si>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</si>
  <si>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</si>
  <si>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</si>
  <si>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</si>
  <si>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</si>
  <si>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</si>
  <si>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</si>
  <si>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</si>
  <si>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</si>
  <si>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</si>
  <si>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</si>
  <si>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</si>
  <si>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</si>
  <si>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</si>
  <si>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</si>
  <si>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</si>
  <si>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</si>
  <si>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</si>
  <si>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</si>
  <si>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</si>
  <si>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</si>
  <si>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</si>
  <si>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</si>
  <si>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</si>
  <si>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</si>
  <si>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</si>
  <si>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</si>
  <si>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</si>
  <si>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</si>
  <si>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</si>
  <si>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</si>
  <si>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</si>
  <si>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</si>
  <si>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</si>
  <si>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</si>
  <si>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</si>
  <si>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</si>
  <si>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</si>
  <si>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</si>
  <si>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</si>
  <si>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</si>
  <si>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</si>
  <si>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</si>
  <si>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</si>
  <si>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</si>
  <si>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</si>
  <si>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</si>
  <si>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</si>
  <si>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</si>
  <si>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</si>
  <si>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</si>
  <si>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</si>
  <si>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</si>
  <si>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</si>
  <si>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</si>
  <si>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</si>
  <si>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</si>
  <si>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</si>
  <si>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</si>
  <si>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</si>
  <si>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</si>
  <si>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</si>
  <si>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</si>
  <si>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</si>
  <si>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</si>
  <si>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</si>
  <si>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</si>
  <si>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</si>
  <si>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</si>
  <si>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</si>
  <si>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</si>
  <si>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</si>
  <si>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</si>
  <si>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</si>
  <si>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</si>
  <si>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</si>
  <si>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</si>
  <si>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</si>
  <si>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</si>
  <si>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</si>
  <si>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</si>
  <si>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</si>
  <si>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</si>
  <si>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</si>
  <si>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</si>
  <si>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</si>
  <si>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</si>
  <si>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</si>
  <si>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</si>
  <si>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</si>
  <si>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</si>
  <si>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</si>
  <si>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</si>
  <si>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</si>
  <si>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</si>
  <si>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</si>
  <si>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</si>
  <si>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</si>
  <si>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</si>
  <si>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</si>
  <si>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</si>
  <si>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</si>
  <si>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</si>
  <si>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</si>
  <si>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</si>
  <si>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</si>
  <si>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</si>
  <si>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</si>
  <si>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</si>
  <si>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</si>
  <si>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</si>
  <si>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</si>
  <si>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</si>
  <si>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</si>
  <si>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</si>
  <si>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</si>
  <si>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</si>
  <si>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</si>
  <si>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</si>
  <si>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</si>
  <si>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</si>
  <si>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</si>
  <si>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</si>
  <si>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</si>
  <si>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</si>
  <si>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</si>
  <si>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</si>
  <si>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</si>
  <si>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</si>
  <si>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</si>
  <si>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</si>
  <si>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</si>
  <si>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</si>
  <si>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</si>
  <si>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</si>
  <si>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</si>
  <si>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</si>
  <si>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</si>
  <si>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</si>
  <si>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</si>
  <si>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</si>
  <si>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</si>
  <si>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</si>
  <si>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</si>
  <si>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</si>
  <si>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</si>
  <si>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</si>
  <si>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</si>
  <si>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</si>
  <si>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</si>
  <si>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</si>
  <si>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</si>
  <si>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</si>
  <si>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</si>
  <si>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</si>
  <si>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</si>
  <si>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</si>
  <si>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</si>
  <si>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</si>
  <si>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</si>
  <si>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</si>
  <si>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</si>
  <si>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</si>
  <si>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</si>
  <si>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</si>
  <si>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</si>
  <si>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</si>
  <si>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</si>
  <si>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</si>
  <si>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</si>
  <si>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</si>
  <si>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</si>
  <si>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</si>
  <si>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</si>
  <si>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</si>
  <si>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</si>
  <si>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</si>
  <si>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</si>
  <si>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</si>
  <si>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</si>
  <si>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</si>
  <si>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</si>
  <si>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</si>
  <si>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</si>
  <si>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</si>
  <si>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</si>
  <si>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</si>
  <si>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</si>
  <si>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</si>
  <si>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</si>
  <si>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</si>
  <si>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</si>
  <si>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</si>
  <si>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</si>
  <si>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</si>
  <si>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</si>
  <si>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</si>
  <si>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</si>
  <si>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</si>
  <si>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</si>
  <si>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</si>
  <si>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</si>
  <si>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</si>
  <si>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</si>
  <si>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</si>
  <si>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</si>
  <si>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</si>
  <si>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</si>
  <si>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</si>
  <si>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</si>
  <si>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</si>
  <si>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</si>
  <si>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</si>
  <si>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</si>
  <si>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</si>
  <si>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</si>
  <si>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</si>
  <si>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</si>
  <si>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</si>
  <si>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</si>
  <si>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</si>
  <si>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</si>
  <si>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</si>
  <si>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</si>
  <si>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</si>
  <si>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</si>
  <si>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</si>
  <si>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</si>
  <si>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</si>
  <si>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</si>
  <si>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</si>
  <si>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</si>
  <si>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</si>
  <si>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</si>
  <si>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</si>
  <si>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</si>
  <si>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</si>
  <si>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</si>
  <si>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</si>
  <si>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</si>
  <si>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</si>
  <si>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</si>
  <si>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</si>
  <si>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</si>
  <si>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</si>
  <si>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</si>
  <si>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</si>
  <si>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</si>
  <si>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</si>
  <si>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</si>
  <si>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</si>
  <si>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</si>
  <si>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</si>
  <si>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</si>
  <si>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</si>
  <si>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</si>
  <si>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</si>
  <si>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</si>
  <si>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</si>
  <si>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</si>
  <si>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</si>
  <si>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</si>
  <si>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</si>
  <si>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</si>
  <si>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</si>
  <si>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</si>
  <si>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</si>
  <si>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</si>
  <si>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</si>
  <si>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</si>
  <si>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</si>
  <si>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</si>
  <si>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</si>
  <si>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</si>
  <si>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</si>
  <si>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</si>
  <si>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</si>
  <si>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</si>
  <si>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</si>
  <si>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</si>
  <si>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</si>
  <si>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</si>
  <si>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</si>
  <si>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</si>
  <si>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</si>
  <si>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</si>
  <si>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</si>
  <si>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</si>
  <si>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</si>
  <si>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</si>
  <si>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</si>
  <si>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</si>
  <si>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</si>
  <si>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</si>
  <si>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</si>
  <si>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</si>
  <si>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</si>
  <si>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</si>
  <si>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</si>
  <si>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</si>
  <si>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</si>
  <si>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</si>
  <si>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</si>
  <si>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</si>
  <si>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</si>
  <si>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</si>
  <si>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</si>
  <si>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</si>
  <si>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</si>
  <si>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</si>
  <si>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</si>
  <si>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</si>
  <si>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</si>
  <si>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</si>
  <si>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</si>
  <si>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</si>
  <si>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</si>
  <si>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</si>
  <si>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</si>
  <si>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</si>
  <si>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</si>
  <si>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</si>
  <si>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</si>
  <si>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</si>
  <si>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</si>
  <si>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</si>
  <si>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</si>
  <si>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</si>
  <si>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</si>
  <si>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</si>
  <si>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</si>
  <si>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</si>
  <si>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</si>
  <si>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</si>
  <si>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</si>
  <si>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</si>
  <si>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</si>
  <si>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</si>
  <si>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</si>
  <si>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</si>
  <si>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</si>
  <si>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</si>
  <si>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</si>
  <si>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</si>
  <si>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</si>
  <si>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</si>
  <si>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</si>
  <si>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</si>
  <si>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</si>
  <si>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</si>
  <si>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</si>
  <si>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</si>
  <si>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</si>
  <si>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</si>
  <si>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</si>
  <si>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</si>
  <si>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</si>
  <si>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</si>
  <si>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</si>
  <si>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</si>
  <si>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</si>
  <si>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</si>
  <si>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</si>
  <si>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</si>
  <si>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</si>
  <si>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</si>
  <si>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</si>
  <si>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</si>
  <si>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</si>
  <si>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</si>
  <si>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</si>
  <si>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</si>
  <si>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</si>
  <si>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</si>
  <si>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</si>
  <si>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</si>
  <si>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</si>
  <si>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</si>
  <si>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</si>
  <si>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</si>
  <si>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</si>
  <si>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</si>
  <si>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</si>
  <si>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</si>
  <si>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</si>
  <si>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</si>
  <si>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</si>
  <si>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</si>
  <si>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</si>
  <si>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</si>
  <si>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</si>
  <si>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</si>
  <si>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</si>
  <si>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</si>
  <si>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</si>
  <si>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</si>
  <si>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</si>
  <si>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</si>
  <si>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</si>
  <si>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</si>
  <si>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</si>
  <si>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</si>
  <si>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</si>
  <si>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</si>
  <si>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</si>
  <si>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</si>
  <si>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</si>
  <si>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</si>
  <si>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</si>
  <si>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</si>
  <si>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</si>
  <si>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</si>
  <si>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</si>
  <si>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</si>
  <si>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</si>
  <si>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</si>
  <si>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</si>
  <si>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</si>
  <si>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</si>
  <si>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</si>
  <si>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</si>
  <si>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</si>
  <si>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</si>
  <si>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</si>
  <si>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</si>
  <si>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</si>
  <si>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</si>
  <si>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</si>
  <si>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</si>
  <si>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</si>
  <si>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</si>
  <si>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</si>
  <si>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</si>
  <si>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</si>
  <si>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</si>
  <si>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</si>
  <si>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</si>
  <si>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</si>
  <si>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</si>
  <si>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</si>
  <si>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</si>
  <si>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</si>
  <si>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</si>
  <si>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</si>
  <si>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</si>
  <si>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</si>
  <si>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</si>
  <si>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</si>
  <si>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</si>
  <si>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</si>
  <si>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</si>
  <si>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</si>
  <si>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</si>
  <si>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</si>
  <si>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</si>
  <si>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</si>
  <si>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</si>
  <si>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</si>
  <si>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</si>
  <si>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</si>
  <si>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</si>
  <si>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</si>
  <si>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</si>
  <si>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</si>
  <si>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</si>
  <si>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</si>
  <si>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</si>
  <si>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</si>
  <si>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</si>
  <si>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</si>
  <si>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</si>
  <si>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</si>
  <si>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</si>
  <si>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</si>
  <si>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</si>
  <si>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</si>
  <si>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</si>
  <si>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</si>
  <si>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</si>
  <si>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</si>
  <si>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</si>
  <si>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</si>
  <si>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</si>
  <si>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</si>
  <si>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</si>
  <si>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</si>
  <si>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</si>
  <si>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</si>
  <si>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</si>
  <si>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</si>
  <si>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</si>
  <si>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</si>
  <si>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</si>
  <si>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</si>
  <si>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</si>
  <si>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</si>
  <si>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</si>
  <si>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</si>
  <si>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</si>
  <si>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</si>
  <si>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</si>
  <si>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</si>
  <si>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</si>
  <si>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</si>
  <si>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</si>
  <si>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</si>
  <si>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</si>
  <si>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</si>
  <si>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</si>
  <si>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</si>
  <si>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</si>
  <si>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</si>
  <si>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</si>
  <si>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</si>
  <si>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</si>
  <si>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</si>
  <si>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</si>
  <si>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</si>
  <si>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</si>
  <si>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</si>
  <si>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</si>
  <si>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</si>
  <si>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</si>
  <si>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</si>
  <si>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</si>
  <si>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</si>
  <si>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</si>
  <si>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</si>
  <si>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</si>
  <si>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</si>
  <si>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</si>
  <si>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</si>
  <si>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</si>
  <si>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</si>
  <si>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</si>
  <si>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</si>
  <si>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</si>
  <si>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</si>
  <si>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</si>
  <si>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</si>
  <si>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</si>
  <si>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</si>
  <si>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</si>
  <si>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</si>
  <si>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</si>
  <si>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</si>
  <si>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</si>
  <si>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</si>
  <si>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</si>
  <si>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</si>
  <si>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</si>
  <si>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</si>
  <si>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</si>
  <si>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</si>
  <si>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</si>
  <si>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</si>
  <si>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</si>
  <si>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</si>
  <si>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</si>
  <si>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</si>
  <si>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</si>
  <si>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</si>
  <si>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</si>
  <si>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</si>
  <si>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</si>
  <si>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</si>
  <si>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</si>
  <si>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</si>
  <si>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</si>
  <si>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</si>
  <si>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</si>
  <si>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</si>
  <si>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</si>
  <si>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</si>
  <si>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</si>
  <si>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</si>
  <si>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</si>
  <si>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</si>
  <si>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</si>
  <si>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</si>
  <si>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</si>
  <si>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</si>
  <si>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</si>
  <si>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</si>
  <si>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</si>
  <si>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</si>
  <si>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</si>
  <si>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</si>
  <si>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</si>
  <si>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</si>
  <si>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</si>
  <si>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</si>
  <si>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</si>
  <si>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</si>
  <si>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</si>
  <si>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</si>
  <si>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</si>
  <si>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</si>
  <si>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</si>
  <si>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</si>
  <si>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</si>
  <si>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</si>
  <si>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</si>
  <si>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</si>
  <si>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</si>
  <si>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</si>
  <si>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</si>
  <si>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</si>
  <si>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</si>
  <si>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</si>
  <si>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</si>
  <si>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</si>
  <si>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</si>
  <si>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</si>
  <si>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</si>
  <si>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</si>
  <si>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</si>
  <si>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</si>
  <si>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</si>
  <si>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</si>
  <si>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</si>
  <si>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</si>
  <si>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</si>
  <si>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</si>
  <si>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</si>
  <si>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</si>
  <si>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</si>
  <si>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</si>
  <si>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</si>
  <si>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</si>
  <si>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</si>
  <si>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</si>
  <si>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</si>
  <si>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</si>
  <si>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</si>
  <si>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</si>
  <si>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</si>
  <si>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</si>
  <si>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</si>
  <si>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</si>
  <si>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</si>
  <si>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</si>
  <si>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</si>
  <si>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</si>
  <si>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</si>
  <si>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</si>
  <si>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</si>
  <si>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</si>
  <si>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</si>
  <si>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</si>
  <si>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</si>
  <si>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</si>
  <si>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</si>
  <si>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</si>
  <si>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</si>
  <si>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</si>
  <si>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</si>
  <si>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</si>
  <si>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</si>
  <si>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</si>
  <si>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</si>
  <si>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</si>
  <si>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</si>
  <si>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</si>
  <si>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</si>
  <si>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</si>
  <si>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</si>
  <si>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</si>
  <si>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</si>
  <si>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</si>
  <si>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</si>
  <si>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</si>
  <si>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</si>
  <si>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</si>
  <si>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</si>
  <si>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</si>
  <si>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</si>
  <si>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</si>
  <si>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</si>
  <si>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</si>
  <si>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</si>
  <si>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</si>
  <si>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</si>
  <si>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</si>
  <si>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</si>
  <si>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</si>
  <si>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</si>
  <si>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</si>
  <si>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</si>
  <si>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</si>
  <si>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</si>
  <si>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</si>
  <si>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</si>
  <si>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</si>
  <si>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</si>
  <si>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</si>
  <si>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</si>
  <si>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</si>
  <si>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</si>
  <si>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</si>
  <si>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</si>
  <si>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</si>
  <si>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</si>
  <si>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</si>
  <si>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</si>
  <si>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</si>
  <si>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</si>
  <si>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</si>
  <si>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</si>
  <si>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</si>
  <si>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</si>
  <si>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</si>
  <si>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</si>
  <si>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</si>
  <si>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</si>
  <si>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</si>
  <si>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</si>
  <si>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</si>
  <si>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</si>
  <si>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</si>
  <si>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</si>
  <si>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</si>
  <si>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</si>
  <si>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</si>
  <si>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</si>
  <si>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</si>
  <si>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</si>
  <si>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</si>
  <si>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</si>
  <si>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</si>
  <si>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</si>
  <si>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</si>
  <si>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</si>
  <si>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</si>
  <si>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</si>
  <si>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</si>
  <si>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</si>
  <si>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</si>
  <si>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</si>
  <si>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</si>
  <si>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</si>
  <si>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</si>
  <si>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</si>
  <si>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</si>
  <si>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</si>
  <si>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</si>
  <si>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</si>
  <si>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</si>
  <si>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</si>
  <si>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</si>
  <si>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</si>
  <si>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</si>
  <si>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</si>
  <si>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</si>
  <si>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</si>
  <si>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</si>
  <si>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</si>
  <si>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</si>
  <si>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</si>
  <si>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</si>
  <si>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</si>
  <si>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</si>
  <si>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</si>
  <si>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</si>
  <si>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</si>
  <si>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</si>
  <si>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</si>
  <si>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</si>
  <si>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</si>
  <si>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</si>
  <si>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</si>
  <si>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</si>
  <si>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</si>
  <si>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</si>
  <si>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</si>
  <si>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</si>
  <si>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</si>
  <si>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</si>
  <si>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</si>
  <si>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</si>
  <si>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</si>
  <si>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</si>
  <si>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</si>
  <si>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</si>
  <si>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</si>
  <si>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</si>
  <si>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</si>
  <si>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</si>
  <si>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</si>
  <si>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</si>
  <si>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</si>
  <si>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</si>
  <si>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</si>
  <si>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</si>
  <si>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</si>
  <si>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</si>
  <si>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</si>
  <si>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</si>
  <si>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</si>
  <si>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</si>
  <si>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</si>
  <si>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</si>
  <si>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</si>
  <si>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</si>
  <si>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</si>
  <si>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</si>
  <si>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</si>
  <si>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</si>
  <si>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</si>
  <si>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</si>
  <si>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</si>
  <si>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</si>
  <si>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</si>
  <si>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</si>
  <si>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</si>
  <si>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</si>
  <si>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</si>
  <si>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</si>
  <si>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</si>
  <si>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</si>
  <si>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</si>
  <si>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</si>
  <si>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</si>
  <si>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</si>
  <si>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</si>
  <si>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</si>
  <si>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</si>
  <si>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</si>
  <si>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</si>
  <si>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</si>
  <si>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</si>
  <si>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</si>
  <si>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</si>
  <si>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</si>
  <si>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</si>
  <si>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</si>
  <si>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</si>
  <si>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</si>
  <si>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</si>
  <si>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</si>
  <si>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</si>
  <si>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</si>
  <si>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</si>
  <si>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</si>
  <si>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</si>
  <si>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</si>
  <si>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</si>
  <si>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</si>
  <si>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</si>
  <si>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</si>
  <si>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</si>
  <si>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</si>
  <si>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</si>
  <si>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</si>
  <si>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</si>
  <si>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</si>
  <si>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</si>
  <si>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</si>
  <si>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</si>
  <si>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</si>
  <si>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</si>
  <si>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</si>
  <si>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</si>
  <si>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</si>
  <si>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</si>
  <si>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</si>
  <si>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</si>
  <si>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</si>
  <si>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</si>
  <si>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</si>
  <si>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</si>
  <si>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</si>
  <si>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</si>
  <si>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</si>
  <si>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</si>
  <si>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</si>
  <si>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</si>
  <si>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</si>
  <si>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</si>
  <si>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</si>
  <si>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</si>
  <si>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</si>
  <si>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</si>
  <si>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</si>
  <si>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</si>
  <si>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</si>
  <si>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</si>
  <si>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</si>
  <si>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</si>
  <si>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</si>
  <si>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</si>
  <si>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</si>
  <si>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</si>
  <si>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</si>
  <si>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</si>
  <si>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</si>
  <si>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</si>
  <si>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</si>
  <si>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</si>
  <si>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</si>
  <si>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</si>
  <si>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</si>
  <si>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</si>
  <si>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</si>
  <si>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</si>
  <si>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</si>
  <si>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</si>
  <si>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</si>
  <si>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</si>
  <si>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</si>
  <si>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</si>
  <si>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</si>
  <si>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</si>
  <si>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</si>
  <si>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</si>
  <si>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</si>
  <si>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</si>
  <si>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</si>
  <si>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</si>
  <si>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</si>
  <si>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</si>
  <si>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</si>
  <si>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</si>
  <si>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</si>
  <si>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</si>
  <si>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</si>
  <si>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</si>
  <si>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</si>
  <si>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</si>
  <si>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</si>
  <si>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</si>
  <si>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</si>
  <si>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</si>
  <si>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</si>
  <si>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</si>
  <si>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</si>
  <si>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</si>
  <si>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</si>
  <si>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</si>
  <si>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</si>
  <si>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</si>
  <si>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</si>
  <si>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</si>
  <si>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</si>
  <si>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</si>
  <si>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</si>
  <si>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</si>
  <si>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</si>
  <si>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</si>
  <si>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</si>
  <si>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</si>
  <si>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</si>
  <si>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</si>
  <si>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</si>
  <si>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</si>
  <si>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</si>
  <si>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</si>
  <si>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</si>
  <si>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</si>
  <si>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</si>
  <si>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</si>
  <si>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</si>
  <si>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</si>
  <si>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</si>
  <si>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</si>
  <si>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</si>
  <si>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</si>
  <si>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</si>
  <si>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</si>
  <si>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</si>
  <si>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</si>
  <si>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</si>
  <si>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</si>
  <si>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</si>
  <si>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</si>
  <si>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</si>
  <si>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</si>
  <si>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</si>
  <si>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</si>
  <si>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</si>
  <si>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</si>
  <si>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</si>
  <si>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</si>
  <si>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</si>
  <si>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</si>
  <si>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</si>
  <si>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</si>
  <si>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</si>
  <si>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</si>
  <si>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</si>
  <si>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</si>
  <si>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</si>
  <si>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</si>
  <si>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</si>
  <si>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</si>
  <si>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</si>
  <si>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</si>
  <si>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</si>
  <si>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</si>
  <si>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</si>
  <si>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</si>
  <si>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</si>
  <si>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</si>
  <si>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</si>
  <si>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</si>
  <si>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</si>
  <si>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</si>
  <si>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</si>
  <si>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</si>
  <si>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</si>
  <si>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</si>
  <si>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</si>
  <si>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</si>
  <si>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</si>
  <si>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</si>
  <si>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</si>
  <si>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</si>
  <si>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</si>
  <si>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</si>
  <si>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</si>
  <si>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</si>
  <si>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</si>
  <si>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</si>
  <si>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</si>
  <si>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</si>
  <si>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</si>
  <si>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</si>
  <si>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</si>
  <si>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</si>
  <si>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</si>
  <si>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</si>
  <si>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</si>
  <si>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</si>
  <si>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</si>
  <si>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</si>
  <si>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</si>
  <si>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</si>
  <si>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</si>
  <si>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</si>
  <si>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</si>
  <si>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</si>
  <si>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</si>
  <si>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</si>
  <si>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</si>
  <si>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</si>
  <si>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</si>
  <si>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</si>
  <si>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</si>
  <si>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</si>
  <si>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</si>
  <si>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</si>
  <si>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</si>
  <si>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</si>
  <si>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</si>
  <si>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</si>
  <si>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</si>
  <si>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</si>
  <si>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</si>
  <si>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</si>
  <si>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</si>
  <si>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</si>
  <si>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</si>
  <si>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</si>
  <si>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</si>
  <si>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</si>
  <si>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</si>
  <si>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</si>
  <si>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</si>
  <si>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</si>
  <si>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</si>
  <si>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</si>
  <si>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</si>
  <si>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</si>
  <si>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</si>
  <si>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</si>
  <si>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</si>
  <si>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</si>
  <si>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</si>
  <si>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</si>
  <si>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</si>
  <si>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</si>
  <si>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</si>
  <si>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</si>
  <si>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</si>
  <si>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</si>
  <si>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</si>
  <si>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</si>
  <si>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</si>
  <si>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</si>
  <si>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</si>
  <si>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</si>
  <si>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</si>
  <si>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</si>
  <si>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</si>
  <si>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</si>
  <si>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</si>
  <si>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</si>
  <si>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</si>
  <si>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</si>
  <si>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</si>
  <si>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</si>
  <si>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</si>
  <si>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</si>
  <si>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</si>
  <si>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</si>
  <si>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</si>
  <si>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</si>
  <si>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</si>
  <si>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</si>
  <si>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</si>
  <si>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</si>
  <si>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</si>
  <si>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</si>
  <si>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</si>
  <si>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</si>
  <si>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</si>
  <si>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</si>
  <si>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</si>
  <si>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</si>
  <si>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</si>
  <si>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</si>
  <si>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</si>
  <si>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</si>
  <si>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</si>
  <si>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</si>
  <si>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</si>
  <si>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</si>
  <si>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</si>
  <si>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</si>
  <si>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</si>
  <si>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</si>
  <si>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</si>
  <si>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</si>
  <si>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</si>
  <si>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</si>
  <si>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</si>
  <si>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</si>
  <si>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</si>
  <si>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</si>
  <si>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</si>
  <si>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</si>
  <si>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</si>
  <si>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</si>
  <si>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</si>
  <si>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</si>
  <si>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</si>
  <si>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</si>
  <si>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</si>
  <si>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</si>
  <si>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</si>
  <si>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</si>
  <si>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</si>
  <si>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</si>
  <si>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</si>
  <si>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</si>
  <si>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</si>
  <si>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</si>
  <si>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</si>
  <si>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</si>
  <si>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</si>
  <si>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</si>
  <si>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</si>
  <si>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</si>
  <si>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</si>
  <si>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</si>
  <si>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</si>
  <si>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</si>
  <si>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</si>
  <si>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</si>
  <si>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</si>
  <si>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</si>
  <si>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</si>
  <si>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</si>
  <si>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</si>
  <si>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</si>
  <si>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</si>
  <si>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</si>
  <si>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</si>
  <si>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</si>
  <si>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</si>
  <si>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</si>
  <si>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</si>
  <si>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</si>
  <si>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</si>
  <si>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</si>
  <si>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</si>
  <si>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</si>
  <si>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</si>
  <si>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</si>
  <si>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</si>
  <si>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</si>
  <si>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</si>
  <si>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</si>
  <si>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</si>
  <si>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</si>
  <si>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</si>
  <si>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</si>
  <si>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</si>
  <si>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</si>
  <si>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</si>
  <si>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</si>
  <si>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</si>
  <si>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</si>
  <si>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</si>
  <si>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</si>
  <si>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</si>
  <si>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</si>
  <si>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</si>
  <si>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</si>
  <si>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</si>
  <si>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</si>
  <si>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</si>
  <si>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</si>
  <si>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</si>
  <si>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</si>
  <si>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</si>
  <si>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</si>
  <si>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</si>
  <si>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</si>
  <si>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</si>
  <si>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</si>
  <si>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</si>
  <si>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</si>
  <si>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</si>
  <si>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</si>
  <si>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</si>
  <si>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</si>
  <si>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</si>
  <si>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</si>
  <si>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</si>
  <si>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</si>
  <si>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</si>
  <si>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</si>
  <si>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</si>
  <si>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</si>
  <si>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</si>
  <si>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</si>
  <si>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</si>
  <si>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</si>
  <si>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</si>
  <si>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</si>
  <si>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</si>
  <si>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</si>
  <si>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</si>
  <si>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</si>
  <si>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</si>
  <si>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</si>
  <si>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</si>
  <si>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</si>
  <si>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</si>
  <si>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</si>
  <si>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</si>
  <si>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</si>
  <si>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</si>
  <si>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</si>
  <si>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</si>
  <si>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</si>
  <si>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</si>
  <si>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</si>
  <si>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</si>
  <si>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</si>
  <si>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</si>
  <si>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</si>
  <si>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</si>
  <si>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</si>
  <si>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</si>
  <si>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</si>
  <si>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</si>
  <si>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</si>
  <si>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</si>
  <si>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</si>
  <si>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</si>
  <si>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</si>
  <si>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</si>
  <si>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</si>
  <si>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</si>
  <si>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</si>
  <si>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</si>
  <si>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</si>
  <si>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</si>
  <si>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</si>
  <si>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</si>
  <si>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</si>
  <si>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</si>
  <si>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</si>
  <si>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</si>
  <si>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</si>
  <si>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</si>
  <si>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</si>
  <si>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</si>
  <si>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</si>
  <si>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</si>
  <si>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</si>
  <si>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</si>
  <si>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</si>
  <si>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</si>
  <si>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</si>
  <si>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</si>
  <si>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</si>
  <si>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</si>
  <si>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</si>
  <si>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</si>
  <si>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</si>
  <si>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</si>
  <si>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</si>
  <si>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</si>
  <si>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</si>
  <si>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</si>
  <si>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</si>
  <si>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</si>
  <si>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</si>
  <si>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</si>
  <si>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</si>
  <si>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</si>
  <si>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</si>
  <si>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</si>
  <si>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</si>
  <si>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</si>
  <si>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</si>
  <si>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</si>
  <si>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</si>
  <si>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</si>
  <si>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</si>
  <si>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</si>
  <si>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</si>
  <si>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</si>
  <si>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</si>
  <si>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</si>
  <si>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</si>
  <si>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</si>
  <si>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</si>
  <si>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</si>
  <si>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</si>
  <si>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</si>
  <si>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</si>
  <si>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</si>
  <si>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</si>
  <si>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</si>
  <si>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</si>
  <si>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</si>
  <si>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</si>
  <si>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</si>
  <si>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</si>
  <si>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</si>
  <si>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</si>
  <si>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</si>
  <si>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</si>
  <si>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</si>
  <si>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</si>
  <si>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</si>
  <si>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</si>
  <si>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</si>
  <si>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</si>
  <si>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</si>
  <si>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</si>
  <si>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</si>
  <si>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</si>
  <si>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</si>
  <si>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</si>
  <si>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</si>
  <si>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</si>
  <si>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</si>
  <si>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</si>
  <si>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</si>
  <si>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</si>
  <si>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</si>
  <si>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</si>
  <si>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</si>
  <si>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</si>
  <si>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</si>
  <si>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</si>
  <si>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</si>
  <si>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</si>
  <si>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</si>
  <si>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</si>
  <si>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</si>
  <si>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</si>
  <si>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</si>
  <si>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</si>
  <si>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</si>
  <si>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</si>
  <si>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</si>
  <si>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</si>
  <si>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</si>
  <si>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</si>
  <si>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</si>
  <si>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</si>
  <si>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</si>
  <si>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</si>
  <si>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</si>
  <si>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</si>
  <si>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</si>
  <si>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</si>
  <si>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</si>
  <si>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</si>
  <si>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</si>
  <si>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</si>
  <si>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</si>
  <si>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</si>
  <si>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</si>
  <si>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</si>
  <si>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</si>
  <si>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</si>
  <si>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</si>
  <si>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</si>
  <si>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</si>
  <si>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</si>
  <si>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</si>
  <si>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</si>
  <si>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</si>
  <si>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</si>
  <si>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</si>
  <si>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</si>
  <si>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</si>
  <si>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</si>
  <si>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</si>
  <si>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</si>
  <si>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</si>
  <si>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</si>
  <si>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</si>
  <si>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</si>
  <si>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</si>
  <si>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</si>
  <si>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</si>
  <si>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</si>
  <si>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</si>
  <si>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</si>
  <si>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</si>
  <si>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</si>
  <si>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</si>
  <si>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</si>
  <si>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</si>
  <si>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</si>
  <si>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</si>
  <si>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</si>
  <si>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</si>
  <si>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</si>
  <si>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</si>
  <si>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</si>
  <si>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</si>
  <si>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</si>
  <si>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</si>
  <si>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</si>
  <si>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</si>
  <si>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</si>
  <si>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</si>
  <si>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</si>
  <si>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</si>
  <si>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</si>
  <si>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</si>
  <si>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</si>
  <si>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</si>
  <si>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</si>
  <si>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</si>
  <si>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</si>
  <si>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</si>
  <si>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</si>
  <si>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</si>
  <si>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</si>
  <si>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</si>
  <si>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</si>
  <si>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</si>
  <si>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</si>
  <si>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</si>
  <si>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</si>
  <si>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</si>
  <si>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</si>
  <si>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</si>
  <si>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</si>
  <si>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</si>
  <si>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</si>
  <si>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</si>
  <si>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</si>
  <si>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</si>
  <si>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</si>
  <si>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</si>
  <si>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</si>
  <si>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</si>
  <si>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</si>
  <si>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</si>
  <si>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</si>
  <si>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</si>
  <si>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</si>
  <si>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</si>
  <si>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</si>
  <si>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</si>
  <si>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</si>
  <si>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</si>
  <si>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</si>
  <si>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</si>
  <si>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</si>
  <si>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</si>
  <si>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</si>
  <si>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</si>
  <si>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</si>
  <si>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</si>
  <si>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</si>
  <si>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</si>
  <si>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</si>
  <si>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</si>
  <si>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</si>
  <si>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</si>
  <si>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</si>
  <si>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</si>
  <si>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</si>
  <si>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</si>
  <si>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</si>
  <si>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</si>
  <si>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</si>
  <si>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</si>
  <si>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</si>
  <si>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</si>
  <si>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</si>
  <si>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</si>
  <si>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</si>
  <si>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</si>
  <si>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</si>
  <si>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</si>
  <si>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</si>
  <si>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</si>
  <si>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</si>
  <si>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</si>
  <si>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</si>
  <si>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</si>
  <si>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</si>
  <si>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</si>
  <si>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</si>
  <si>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</si>
  <si>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</si>
  <si>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</si>
  <si>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</si>
  <si>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</si>
  <si>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</si>
  <si>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</si>
  <si>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</si>
  <si>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</si>
  <si>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</si>
  <si>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</si>
  <si>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</si>
  <si>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</si>
  <si>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</si>
  <si>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</si>
  <si>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</si>
  <si>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</si>
  <si>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</si>
  <si>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</si>
  <si>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</si>
  <si>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</si>
  <si>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</si>
  <si>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</si>
  <si>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</si>
  <si>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</si>
  <si>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</si>
  <si>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</si>
  <si>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</si>
  <si>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</si>
  <si>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</si>
  <si>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</si>
  <si>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</si>
  <si>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</si>
  <si>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</si>
  <si>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</si>
  <si>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</si>
  <si>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</si>
  <si>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</si>
  <si>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</si>
  <si>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</si>
  <si>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</si>
  <si>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</si>
  <si>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</si>
  <si>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</si>
  <si>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</si>
  <si>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</si>
  <si>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</si>
  <si>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</si>
  <si>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</si>
  <si>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</si>
  <si>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</si>
  <si>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</si>
  <si>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</si>
  <si>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</si>
  <si>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</si>
  <si>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</si>
  <si>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</si>
  <si>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</si>
  <si>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</si>
  <si>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</si>
  <si>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</si>
  <si>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</si>
  <si>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</si>
  <si>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</si>
  <si>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</si>
  <si>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</si>
  <si>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</si>
  <si>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</si>
  <si>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</si>
  <si>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</si>
  <si>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</si>
  <si>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</si>
  <si>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</si>
  <si>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</si>
  <si>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</si>
  <si>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</si>
  <si>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</si>
  <si>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</si>
  <si>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</si>
  <si>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</si>
  <si>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</si>
  <si>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</si>
  <si>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</si>
  <si>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</si>
  <si>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</si>
  <si>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</si>
  <si>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</si>
  <si>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</si>
  <si>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</si>
  <si>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</si>
  <si>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</si>
  <si>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</si>
  <si>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</si>
  <si>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</si>
  <si>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</si>
  <si>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</si>
  <si>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</si>
  <si>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</si>
  <si>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</si>
  <si>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</si>
  <si>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</si>
  <si>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</si>
  <si>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</si>
  <si>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</si>
  <si>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</si>
  <si>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</si>
  <si>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</si>
  <si>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</si>
  <si>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</si>
  <si>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</si>
  <si>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</si>
  <si>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</si>
  <si>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</si>
  <si>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</si>
  <si>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</si>
  <si>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</si>
  <si>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</si>
  <si>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</si>
  <si>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</si>
  <si>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</si>
  <si>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</si>
  <si>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</si>
  <si>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</si>
  <si>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</si>
  <si>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</si>
  <si>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</si>
  <si>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</si>
  <si>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</si>
  <si>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</si>
  <si>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</si>
  <si>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</si>
  <si>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</si>
  <si>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</si>
  <si>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</si>
  <si>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</si>
  <si>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</si>
  <si>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</si>
  <si>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</si>
  <si>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</si>
  <si>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</si>
  <si>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</si>
  <si>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</si>
  <si>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</si>
  <si>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</si>
  <si>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</si>
  <si>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</si>
  <si>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</si>
  <si>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</si>
  <si>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</si>
  <si>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</si>
  <si>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</si>
  <si>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</si>
  <si>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</si>
  <si>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</si>
  <si>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</si>
  <si>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</si>
  <si>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</si>
  <si>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</si>
  <si>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</si>
  <si>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</si>
  <si>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</si>
  <si>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</si>
  <si>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</si>
  <si>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</si>
  <si>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</si>
  <si>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</si>
  <si>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</si>
  <si>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</si>
  <si>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</si>
  <si>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</si>
  <si>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</si>
  <si>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</si>
  <si>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</si>
  <si>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</si>
  <si>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</si>
  <si>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</si>
  <si>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</si>
  <si>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</si>
  <si>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</si>
  <si>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</si>
  <si>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</si>
  <si>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</si>
  <si>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</si>
  <si>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</si>
  <si>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</si>
  <si>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</si>
  <si>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</si>
  <si>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</si>
  <si>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</si>
  <si>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</si>
  <si>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</si>
  <si>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</si>
  <si>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</si>
  <si>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</si>
  <si>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</si>
  <si>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</si>
  <si>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</si>
  <si>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</si>
  <si>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</si>
  <si>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</si>
  <si>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</si>
  <si>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</si>
  <si>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</si>
  <si>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</si>
  <si>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</si>
  <si>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</si>
  <si>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</si>
  <si>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</si>
  <si>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</si>
  <si>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</si>
  <si>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</si>
  <si>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</si>
  <si>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</si>
  <si>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</si>
  <si>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</si>
  <si>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</si>
  <si>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</si>
  <si>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</si>
  <si>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</si>
  <si>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</si>
  <si>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</si>
  <si>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</si>
  <si>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</si>
  <si>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</si>
  <si>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</si>
  <si>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</si>
  <si>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</si>
  <si>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</si>
  <si>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</si>
  <si>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</si>
  <si>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</si>
  <si>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</si>
  <si>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</si>
  <si>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</si>
  <si>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</si>
  <si>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</si>
  <si>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</si>
  <si>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</si>
  <si>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</si>
  <si>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</si>
  <si>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</si>
  <si>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</si>
  <si>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</si>
  <si>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</si>
  <si>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</si>
  <si>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</si>
  <si>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</si>
  <si>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</si>
  <si>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</si>
  <si>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</si>
  <si>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</si>
  <si>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</si>
  <si>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</si>
  <si>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</si>
  <si>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</si>
  <si>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</si>
  <si>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</si>
  <si>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</si>
  <si>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</si>
  <si>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</si>
  <si>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</si>
  <si>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</si>
  <si>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</si>
  <si>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</si>
  <si>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</si>
  <si>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</si>
  <si>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</si>
  <si>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</si>
  <si>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</si>
  <si>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</si>
  <si>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</si>
  <si>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</si>
  <si>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</si>
  <si>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</si>
  <si>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</si>
  <si>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</si>
  <si>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</si>
  <si>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</si>
  <si>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</si>
  <si>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</si>
  <si>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</si>
  <si>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</si>
  <si>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</si>
  <si>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</si>
  <si>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</si>
  <si>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</si>
  <si>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</si>
  <si>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</si>
  <si>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</si>
  <si>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</si>
  <si>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</si>
  <si>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</si>
  <si>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</si>
  <si>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</si>
  <si>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</si>
  <si>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</si>
  <si>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</si>
  <si>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</si>
  <si>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</si>
  <si>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</si>
  <si>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</si>
  <si>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</si>
  <si>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</si>
  <si>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</si>
  <si>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</si>
  <si>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</si>
  <si>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</si>
  <si>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</si>
  <si>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</si>
  <si>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</si>
  <si>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</si>
  <si>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</si>
  <si>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</si>
  <si>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</si>
  <si>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</si>
  <si>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</si>
  <si>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</si>
  <si>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</si>
  <si>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</si>
  <si>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</si>
  <si>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</si>
  <si>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</si>
  <si>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</si>
  <si>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</si>
  <si>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</si>
  <si>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</si>
  <si>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</si>
  <si>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</si>
  <si>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</si>
  <si>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</si>
  <si>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</si>
  <si>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</si>
  <si>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</si>
  <si>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</si>
  <si>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</si>
  <si>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</si>
  <si>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</si>
  <si>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</si>
  <si>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</si>
  <si>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</si>
  <si>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</si>
  <si>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</si>
  <si>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</si>
  <si>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</si>
  <si>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</si>
  <si>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</si>
  <si>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</si>
  <si>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</si>
  <si>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</si>
  <si>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</si>
  <si>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</si>
  <si>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</si>
  <si>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</si>
  <si>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</si>
  <si>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</si>
  <si>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</si>
  <si>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</si>
  <si>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</si>
  <si>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</si>
  <si>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</si>
  <si>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</si>
  <si>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</si>
  <si>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</si>
  <si>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</si>
  <si>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</si>
  <si>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</si>
  <si>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</si>
  <si>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</si>
  <si>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</si>
  <si>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</si>
  <si>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</si>
  <si>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</si>
  <si>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</si>
  <si>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</si>
  <si>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</si>
  <si>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</si>
  <si>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</si>
  <si>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</si>
  <si>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</si>
  <si>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</si>
  <si>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</si>
  <si>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</si>
  <si>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</si>
  <si>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</si>
  <si>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</si>
  <si>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</si>
  <si>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</si>
  <si>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</si>
  <si>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</si>
  <si>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</si>
  <si>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</si>
  <si>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</si>
  <si>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</si>
  <si>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</si>
  <si>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</si>
  <si>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</si>
  <si>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</si>
  <si>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</si>
  <si>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</si>
  <si>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</si>
  <si>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</si>
  <si>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</si>
  <si>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</si>
  <si>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</si>
  <si>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</si>
  <si>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</si>
  <si>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</si>
  <si>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</si>
  <si>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</si>
  <si>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</si>
  <si>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</si>
  <si>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</si>
  <si>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</si>
  <si>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</si>
  <si>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</si>
  <si>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</si>
  <si>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</si>
  <si>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</si>
  <si>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</si>
  <si>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</si>
  <si>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</si>
  <si>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</si>
  <si>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</si>
  <si>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</si>
  <si>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</si>
  <si>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</si>
  <si>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</si>
  <si>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</si>
  <si>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</si>
  <si>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</si>
  <si>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</si>
  <si>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</si>
  <si>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</si>
  <si>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</si>
  <si>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</si>
  <si>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</si>
  <si>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</si>
  <si>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</si>
  <si>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</si>
  <si>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</si>
  <si>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</si>
  <si>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</si>
  <si>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</si>
  <si>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</si>
  <si>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</si>
  <si>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</si>
  <si>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</si>
  <si>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</si>
  <si>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</si>
  <si>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</si>
  <si>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</si>
  <si>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</si>
  <si>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</si>
  <si>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</si>
  <si>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</si>
  <si>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</si>
  <si>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</si>
  <si>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</si>
  <si>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</si>
  <si>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</si>
  <si>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</si>
  <si>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</si>
  <si>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</si>
  <si>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</si>
  <si>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</si>
  <si>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</si>
  <si>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</si>
  <si>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</si>
  <si>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</si>
  <si>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</si>
  <si>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</si>
  <si>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</si>
  <si>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</si>
  <si>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</si>
  <si>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</si>
  <si>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</si>
  <si>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</si>
  <si>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</si>
  <si>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</si>
  <si>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</si>
  <si>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</si>
  <si>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</si>
  <si>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</si>
  <si>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</si>
  <si>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</si>
  <si>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</si>
  <si>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</si>
  <si>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</si>
  <si>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</si>
  <si>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</si>
  <si>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</si>
  <si>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</si>
  <si>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</si>
  <si>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</si>
  <si>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</si>
  <si>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</si>
  <si>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</si>
  <si>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</si>
  <si>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</si>
  <si>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</si>
  <si>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</si>
  <si>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</si>
  <si>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</si>
  <si>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</si>
  <si>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</si>
  <si>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</si>
  <si>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</si>
  <si>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</si>
  <si>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</si>
  <si>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</si>
  <si>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</si>
  <si>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</si>
  <si>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</si>
  <si>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</si>
  <si>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</si>
  <si>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</si>
  <si>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</si>
  <si>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</si>
  <si>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</si>
  <si>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</si>
  <si>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</si>
  <si>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</si>
  <si>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</si>
  <si>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</si>
  <si>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</si>
  <si>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</si>
  <si>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</si>
  <si>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</si>
  <si>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</si>
  <si>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</si>
  <si>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</si>
  <si>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</si>
  <si>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</si>
  <si>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</si>
  <si>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</si>
  <si>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</si>
  <si>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</si>
  <si>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</si>
  <si>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</si>
  <si>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</si>
  <si>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</si>
  <si>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</si>
  <si>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</si>
  <si>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</si>
  <si>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</si>
  <si>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</si>
  <si>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</si>
  <si>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</si>
  <si>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</si>
  <si>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</si>
  <si>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</si>
  <si>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</si>
  <si>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</si>
  <si>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</si>
  <si>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</si>
  <si>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</si>
  <si>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</si>
  <si>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</si>
  <si>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</si>
  <si>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</si>
  <si>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</si>
  <si>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</si>
  <si>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</si>
  <si>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</si>
  <si>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</si>
  <si>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</si>
  <si>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</si>
  <si>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</si>
  <si>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</si>
  <si>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</si>
  <si>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</si>
  <si>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</si>
  <si>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</si>
  <si>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</si>
  <si>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</si>
  <si>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</si>
  <si>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</si>
  <si>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</si>
  <si>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</si>
  <si>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</si>
  <si>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</si>
  <si>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</si>
  <si>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</si>
  <si>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</si>
  <si>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</si>
  <si>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</si>
  <si>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</si>
  <si>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</si>
  <si>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</si>
  <si>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</si>
  <si>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</si>
  <si>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</si>
  <si>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</si>
  <si>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</si>
  <si>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</si>
  <si>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</si>
  <si>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</si>
  <si>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</si>
  <si>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</si>
  <si>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</si>
  <si>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</si>
  <si>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</si>
  <si>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</si>
  <si>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</si>
  <si>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</si>
  <si>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</si>
  <si>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</si>
  <si>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</si>
  <si>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</si>
  <si>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</si>
  <si>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</si>
  <si>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</si>
  <si>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</si>
  <si>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</si>
  <si>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</si>
  <si>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</si>
  <si>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</si>
  <si>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</si>
  <si>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</si>
  <si>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</si>
  <si>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</si>
  <si>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</si>
  <si>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</si>
  <si>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</si>
  <si>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</si>
  <si>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</si>
  <si>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</si>
  <si>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</si>
  <si>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</si>
  <si>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</si>
  <si>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</si>
  <si>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</si>
  <si>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</si>
  <si>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</si>
  <si>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</si>
  <si>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</si>
  <si>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</si>
  <si>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</si>
  <si>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</si>
  <si>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</si>
  <si>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</si>
  <si>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</si>
  <si>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</si>
  <si>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</si>
  <si>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</si>
  <si>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</si>
  <si>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</si>
  <si>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</si>
  <si>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</si>
  <si>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</si>
  <si>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</si>
  <si>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</si>
  <si>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</si>
  <si>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</si>
  <si>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</si>
  <si>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</si>
  <si>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</si>
  <si>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</si>
  <si>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</si>
  <si>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</si>
  <si>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</si>
  <si>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</si>
  <si>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</si>
  <si>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</si>
  <si>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</si>
  <si>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</si>
  <si>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</si>
  <si>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</si>
  <si>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</si>
  <si>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</si>
  <si>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</si>
  <si>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</si>
  <si>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</si>
  <si>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</si>
  <si>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</si>
  <si>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</si>
  <si>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</si>
  <si>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</si>
  <si>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</si>
  <si>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</si>
  <si>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</si>
  <si>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</si>
  <si>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</si>
  <si>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</si>
  <si>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</si>
  <si>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</si>
  <si>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</si>
  <si>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</si>
  <si>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</si>
  <si>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</si>
  <si>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</si>
  <si>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</si>
  <si>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</si>
  <si>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</si>
  <si>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</si>
  <si>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</si>
  <si>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</si>
  <si>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</si>
  <si>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</si>
  <si>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</si>
  <si>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</si>
  <si>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</si>
  <si>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</si>
  <si>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</si>
  <si>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</si>
  <si>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</si>
  <si>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</si>
  <si>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</si>
  <si>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</si>
  <si>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</si>
  <si>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</si>
  <si>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</si>
  <si>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</si>
  <si>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</si>
  <si>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</si>
  <si>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</si>
  <si>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</si>
  <si>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</si>
  <si>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</si>
  <si>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</si>
  <si>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</si>
  <si>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</si>
  <si>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</si>
  <si>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</si>
  <si>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</si>
  <si>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</si>
  <si>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</si>
  <si>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</si>
  <si>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</si>
  <si>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</si>
  <si>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</si>
  <si>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</si>
  <si>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</si>
  <si>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</si>
  <si>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</si>
  <si>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</si>
  <si>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</si>
  <si>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</si>
  <si>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</si>
  <si>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</si>
  <si>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</si>
  <si>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</si>
  <si>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</si>
  <si>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</si>
  <si>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</si>
  <si>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</si>
  <si>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</si>
  <si>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</si>
  <si>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</si>
  <si>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</si>
  <si>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</si>
  <si>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</si>
  <si>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</si>
  <si>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</si>
  <si>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</si>
  <si>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</si>
  <si>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</si>
  <si>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</si>
  <si>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</si>
  <si>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</si>
  <si>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</si>
  <si>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</si>
  <si>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</si>
  <si>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</si>
  <si>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</si>
  <si>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</si>
  <si>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</si>
  <si>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</si>
  <si>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</si>
  <si>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</si>
  <si>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</si>
  <si>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</si>
  <si>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</si>
  <si>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</si>
  <si>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</si>
  <si>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</si>
  <si>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</si>
  <si>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</si>
  <si>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</si>
  <si>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</si>
  <si>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</si>
  <si>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</si>
  <si>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</si>
  <si>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</si>
  <si>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</si>
  <si>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</si>
  <si>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</si>
  <si>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</si>
  <si>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</si>
  <si>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</si>
  <si>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</si>
  <si>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</si>
  <si>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</si>
  <si>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</si>
  <si>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</si>
  <si>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</si>
  <si>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</si>
  <si>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</si>
  <si>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</si>
  <si>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</si>
  <si>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</si>
  <si>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</si>
  <si>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</si>
  <si>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</si>
  <si>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</si>
  <si>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</si>
  <si>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</si>
  <si>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</si>
  <si>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</si>
  <si>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</si>
  <si>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</si>
  <si>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</si>
  <si>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</si>
  <si>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</si>
  <si>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</si>
  <si>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</si>
  <si>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</si>
  <si>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</si>
  <si>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</si>
  <si>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</si>
  <si>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</si>
  <si>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</si>
  <si>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</si>
  <si>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</si>
  <si>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</si>
  <si>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</si>
  <si>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</si>
  <si>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</si>
  <si>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</si>
  <si>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</si>
  <si>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</si>
  <si>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</si>
  <si>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</si>
  <si>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</si>
  <si>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</si>
  <si>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</si>
  <si>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</si>
  <si>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</si>
  <si>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</si>
  <si>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</si>
  <si>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</si>
  <si>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</si>
  <si>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</si>
  <si>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</si>
  <si>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</si>
  <si>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</si>
  <si>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</si>
  <si>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</si>
  <si>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</si>
  <si>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</si>
  <si>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</si>
  <si>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</si>
  <si>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</si>
  <si>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</si>
  <si>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</si>
  <si>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</si>
  <si>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</si>
  <si>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</si>
  <si>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</si>
  <si>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</si>
  <si>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</si>
  <si>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</si>
  <si>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</si>
  <si>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</si>
  <si>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</si>
  <si>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</si>
  <si>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</si>
  <si>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</si>
  <si>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</si>
  <si>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</si>
  <si>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</si>
  <si>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</si>
  <si>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</si>
  <si>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</si>
  <si>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</si>
  <si>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</si>
  <si>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</si>
  <si>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</si>
  <si>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</si>
  <si>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</si>
  <si>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</si>
  <si>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</si>
  <si>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</si>
  <si>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</si>
  <si>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</si>
  <si>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</si>
  <si>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</si>
  <si>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</si>
  <si>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</si>
  <si>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</si>
  <si>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</si>
  <si>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</si>
  <si>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</si>
  <si>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</si>
  <si>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</si>
  <si>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</si>
  <si>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</si>
  <si>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</si>
  <si>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</si>
  <si>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</si>
  <si>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</si>
  <si>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</si>
  <si>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</si>
  <si>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</si>
  <si>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</si>
  <si>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</si>
  <si>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</si>
  <si>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</si>
  <si>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</si>
  <si>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</si>
  <si>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</si>
  <si>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</si>
  <si>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</si>
  <si>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</si>
  <si>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</si>
  <si>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</si>
  <si>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</si>
  <si>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</si>
  <si>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</si>
  <si>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</si>
  <si>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</si>
  <si>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</si>
  <si>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</si>
  <si>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</si>
  <si>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</si>
  <si>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</si>
  <si>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</si>
  <si>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</si>
  <si>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</si>
  <si>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</si>
  <si>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</si>
  <si>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</si>
  <si>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</si>
  <si>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</si>
  <si>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</si>
  <si>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</si>
  <si>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</si>
  <si>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</si>
  <si>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</si>
  <si>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</si>
  <si>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</si>
  <si>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</si>
  <si>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</si>
  <si>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</si>
  <si>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</si>
  <si>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</si>
  <si>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</si>
  <si>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</si>
  <si>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</si>
  <si>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</si>
  <si>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</si>
  <si>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</si>
  <si>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</si>
  <si>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</si>
  <si>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</si>
  <si>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</si>
  <si>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</si>
  <si>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</si>
  <si>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</si>
  <si>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</si>
  <si>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</si>
  <si>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</si>
  <si>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</si>
  <si>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</si>
  <si>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</si>
  <si>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</si>
  <si>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</si>
  <si>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</si>
  <si>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</si>
  <si>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</si>
  <si>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</si>
  <si>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</si>
  <si>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</si>
  <si>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</si>
  <si>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</si>
  <si>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</si>
  <si>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</si>
  <si>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</si>
  <si>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</si>
  <si>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</si>
  <si>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</si>
  <si>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</si>
  <si>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</si>
  <si>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</si>
  <si>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</si>
  <si>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</si>
  <si>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</si>
  <si>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</si>
  <si>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</si>
  <si>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</si>
  <si>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</si>
  <si>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</si>
  <si>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</si>
  <si>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</si>
  <si>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</si>
  <si>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</si>
  <si>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</si>
  <si>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</si>
  <si>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</si>
  <si>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</si>
  <si>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</si>
  <si>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</si>
  <si>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</si>
  <si>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</si>
  <si>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</si>
  <si>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</si>
  <si>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</si>
  <si>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</si>
  <si>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</si>
  <si>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</si>
  <si>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</si>
  <si>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</si>
  <si>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</si>
  <si>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</si>
  <si>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</si>
  <si>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</si>
  <si>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</si>
  <si>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</si>
  <si>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</si>
  <si>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</si>
  <si>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</si>
  <si>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</si>
  <si>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</si>
  <si>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</si>
  <si>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</si>
  <si>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</si>
  <si>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</si>
  <si>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</si>
  <si>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</si>
  <si>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</si>
  <si>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</si>
  <si>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</si>
  <si>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</si>
  <si>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</si>
  <si>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</si>
  <si>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</si>
  <si>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</si>
  <si>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</si>
  <si>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</si>
  <si>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</si>
  <si>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</si>
  <si>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</si>
  <si>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</si>
  <si>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</si>
  <si>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</si>
  <si>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</si>
  <si>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</si>
  <si>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</si>
  <si>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</si>
  <si>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</si>
  <si>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</si>
  <si>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</si>
  <si>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</si>
  <si>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</si>
  <si>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</si>
  <si>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</si>
  <si>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</si>
  <si>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</si>
  <si>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</si>
  <si>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</si>
  <si>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</si>
  <si>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</si>
  <si>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</si>
  <si>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</si>
  <si>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</si>
  <si>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</si>
  <si>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</si>
  <si>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</si>
  <si>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</si>
  <si>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</si>
  <si>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</si>
  <si>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</si>
  <si>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</si>
  <si>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</si>
  <si>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</si>
  <si>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</si>
  <si>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</si>
  <si>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</si>
  <si>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</si>
  <si>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</si>
  <si>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</si>
  <si>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</si>
  <si>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</si>
  <si>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</si>
  <si>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</si>
  <si>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</si>
  <si>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</si>
  <si>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</si>
  <si>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</si>
  <si>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</si>
  <si>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</si>
  <si>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</si>
  <si>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</si>
  <si>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</si>
  <si>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</si>
  <si>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</si>
  <si>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</si>
  <si>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</si>
  <si>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</si>
  <si>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</si>
  <si>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</si>
  <si>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</si>
  <si>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</si>
  <si>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</si>
  <si>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</si>
  <si>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</si>
  <si>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</si>
  <si>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</si>
  <si>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</si>
  <si>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</si>
  <si>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</si>
  <si>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</si>
  <si>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</si>
  <si>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</si>
  <si>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</si>
  <si>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</si>
  <si>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</si>
  <si>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</si>
  <si>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</si>
  <si>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</si>
  <si>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</si>
  <si>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</si>
  <si>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</si>
  <si>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</si>
  <si>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</si>
  <si>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</si>
  <si>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</si>
  <si>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</si>
  <si>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</si>
  <si>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</si>
  <si>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</si>
  <si>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</si>
  <si>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</si>
  <si>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</si>
  <si>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</si>
  <si>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</si>
  <si>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</si>
  <si>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</si>
  <si>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</si>
  <si>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</si>
  <si>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</si>
  <si>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</si>
  <si>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</si>
  <si>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</si>
  <si>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</si>
  <si>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</si>
  <si>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</si>
  <si>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</si>
  <si>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</si>
  <si>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</si>
  <si>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</si>
  <si>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</si>
  <si>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</si>
  <si>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</si>
  <si>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</si>
  <si>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</si>
  <si>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</si>
  <si>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</si>
  <si>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</si>
  <si>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</si>
  <si>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</si>
  <si>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</si>
  <si>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</si>
  <si>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</si>
  <si>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</si>
  <si>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</si>
  <si>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</si>
  <si>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</si>
  <si>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</si>
  <si>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</si>
  <si>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</si>
  <si>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</si>
  <si>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</si>
  <si>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</si>
  <si>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</si>
  <si>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</si>
  <si>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</si>
  <si>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</si>
  <si>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</si>
  <si>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</si>
  <si>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</si>
  <si>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</si>
  <si>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</si>
  <si>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</si>
  <si>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</si>
  <si>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</si>
  <si>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</si>
  <si>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</si>
  <si>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</si>
  <si>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</si>
  <si>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</si>
  <si>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</si>
  <si>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</si>
  <si>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</si>
  <si>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</si>
  <si>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</si>
  <si>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</si>
  <si>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</si>
  <si>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</si>
  <si>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</si>
  <si>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</si>
  <si>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</si>
  <si>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</si>
  <si>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</si>
  <si>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</si>
  <si>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</si>
  <si>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</si>
  <si>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</si>
  <si>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</si>
  <si>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</si>
  <si>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</si>
  <si>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</si>
  <si>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</si>
  <si>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</si>
  <si>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</si>
  <si>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</si>
  <si>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</si>
  <si>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</si>
  <si>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</si>
  <si>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</si>
  <si>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</si>
  <si>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</si>
  <si>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</si>
  <si>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</si>
  <si>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</si>
  <si>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</si>
  <si>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</si>
  <si>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</si>
  <si>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</si>
  <si>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</si>
  <si>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</si>
  <si>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</si>
  <si>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</si>
  <si>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</si>
  <si>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</si>
  <si>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</si>
  <si>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</si>
  <si>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</si>
  <si>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</si>
  <si>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</si>
  <si>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</si>
  <si>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</si>
  <si>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</si>
  <si>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</si>
  <si>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</si>
  <si>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</si>
  <si>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</si>
  <si>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</si>
  <si>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</si>
  <si>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</si>
  <si>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</si>
  <si>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</si>
  <si>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</si>
  <si>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</si>
  <si>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</si>
  <si>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</si>
  <si>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</si>
  <si>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</si>
  <si>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</si>
  <si>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</si>
  <si>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</si>
  <si>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</si>
  <si>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</si>
  <si>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</si>
  <si>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</si>
  <si>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</si>
  <si>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</si>
  <si>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</si>
  <si>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</si>
  <si>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</si>
  <si>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</si>
  <si>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</si>
  <si>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</si>
  <si>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</si>
  <si>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</si>
  <si>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</si>
  <si>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</si>
  <si>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</si>
  <si>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</si>
  <si>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</si>
  <si>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</si>
  <si>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</si>
  <si>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</si>
  <si>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</si>
  <si>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</si>
  <si>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</si>
  <si>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</si>
  <si>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</si>
  <si>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</si>
  <si>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</si>
  <si>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</si>
  <si>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</si>
  <si>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</si>
  <si>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</si>
  <si>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</si>
  <si>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</si>
  <si>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</si>
  <si>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</si>
  <si>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</si>
  <si>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</si>
  <si>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</si>
  <si>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</si>
  <si>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</si>
  <si>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</si>
  <si>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</si>
  <si>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</si>
  <si>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</si>
  <si>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</si>
  <si>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</si>
  <si>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</si>
  <si>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</si>
  <si>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</si>
  <si>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</si>
  <si>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</si>
  <si>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</si>
  <si>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</si>
  <si>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</si>
  <si>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</si>
  <si>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</si>
  <si>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</si>
  <si>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</si>
  <si>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</si>
  <si>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</si>
  <si>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</si>
  <si>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</si>
  <si>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</si>
  <si>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</si>
  <si>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</si>
  <si>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</si>
  <si>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</si>
  <si>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</si>
  <si>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</si>
  <si>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</si>
  <si>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</si>
  <si>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</si>
  <si>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</si>
  <si>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</si>
  <si>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</si>
  <si>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</si>
  <si>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</si>
  <si>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</si>
  <si>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</si>
  <si>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</si>
  <si>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</si>
  <si>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</si>
  <si>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</si>
  <si>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</si>
  <si>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</si>
  <si>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</si>
  <si>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</si>
  <si>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</si>
  <si>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</si>
  <si>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</si>
  <si>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</si>
  <si>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</si>
  <si>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</si>
  <si>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</si>
  <si>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</si>
  <si>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</si>
  <si>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</si>
  <si>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</si>
  <si>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</si>
  <si>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</si>
  <si>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</si>
  <si>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</si>
  <si>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</si>
  <si>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</si>
  <si>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</si>
  <si>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</si>
  <si>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</si>
  <si>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</si>
  <si>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</si>
  <si>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</si>
  <si>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</si>
  <si>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</si>
  <si>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</si>
  <si>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</si>
  <si>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</si>
  <si>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</si>
  <si>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</si>
  <si>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</si>
  <si>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</si>
  <si>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</si>
  <si>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</si>
  <si>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</si>
  <si>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</si>
  <si>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</si>
  <si>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</si>
  <si>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</si>
  <si>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</si>
  <si>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</si>
  <si>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</si>
  <si>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</si>
  <si>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</si>
  <si>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</si>
  <si>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</si>
  <si>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</si>
  <si>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</si>
  <si>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</si>
  <si>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</si>
  <si>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</si>
  <si>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</si>
  <si>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</si>
  <si>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</si>
  <si>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</si>
  <si>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</si>
  <si>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</si>
  <si>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</si>
  <si>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</si>
  <si>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</si>
  <si>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</si>
  <si>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</si>
  <si>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</si>
  <si>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</si>
  <si>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</si>
  <si>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</si>
  <si>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</si>
  <si>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</si>
  <si>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</si>
  <si>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</si>
  <si>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</si>
  <si>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</si>
  <si>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</si>
  <si>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</si>
  <si>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</si>
  <si>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</si>
  <si>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</si>
  <si>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</si>
  <si>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</si>
  <si>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</si>
  <si>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</si>
  <si>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</si>
  <si>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</si>
  <si>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</si>
  <si>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</si>
  <si>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</si>
  <si>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</si>
  <si>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</si>
  <si>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</si>
  <si>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</si>
  <si>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</si>
  <si>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</si>
  <si>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</si>
  <si>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</si>
  <si>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</si>
  <si>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</si>
  <si>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</si>
  <si>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</si>
  <si>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</si>
  <si>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</si>
  <si>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</si>
  <si>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</si>
  <si>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</si>
  <si>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</si>
  <si>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</si>
  <si>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</si>
  <si>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</si>
  <si>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</si>
  <si>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</si>
  <si>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</si>
  <si>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</si>
  <si>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</si>
  <si>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</si>
  <si>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</si>
  <si>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</si>
  <si>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</si>
  <si>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</si>
  <si>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</si>
  <si>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</si>
  <si>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</si>
  <si>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</si>
  <si>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</si>
  <si>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</si>
  <si>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</si>
  <si>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</si>
  <si>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</si>
  <si>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</si>
  <si>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</si>
  <si>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</si>
  <si>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</si>
  <si>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</si>
  <si>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</si>
  <si>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</si>
  <si>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</si>
  <si>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</si>
  <si>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</si>
  <si>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</si>
  <si>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</si>
  <si>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</si>
  <si>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</si>
  <si>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</si>
  <si>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</si>
  <si>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</si>
  <si>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</si>
  <si>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</si>
  <si>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</si>
  <si>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</si>
  <si>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</si>
  <si>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</si>
  <si>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</si>
  <si>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</si>
  <si>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</si>
  <si>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</si>
  <si>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</si>
  <si>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</si>
  <si>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</si>
  <si>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</si>
  <si>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</si>
  <si>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</si>
  <si>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</si>
  <si>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</si>
  <si>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</si>
  <si>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</si>
  <si>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</si>
  <si>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</si>
  <si>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</si>
  <si>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</si>
  <si>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</si>
  <si>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</si>
  <si>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</si>
  <si>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</si>
  <si>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</si>
  <si>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</si>
  <si>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</si>
  <si>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</si>
  <si>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</si>
  <si>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</si>
  <si>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</si>
  <si>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</si>
  <si>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</si>
  <si>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</si>
  <si>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</si>
  <si>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</si>
  <si>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</si>
  <si>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</si>
  <si>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</si>
  <si>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</si>
  <si>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</si>
  <si>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</si>
  <si>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</si>
  <si>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</si>
  <si>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</si>
  <si>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</si>
  <si>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</si>
  <si>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</si>
  <si>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</si>
  <si>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</si>
  <si>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</si>
  <si>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</si>
  <si>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</si>
  <si>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</si>
  <si>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</si>
  <si>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</si>
  <si>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</si>
  <si>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</si>
  <si>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</si>
  <si>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</si>
  <si>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</si>
  <si>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</si>
  <si>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</si>
  <si>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</si>
  <si>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</si>
  <si>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</si>
  <si>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</si>
  <si>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</si>
  <si>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</si>
  <si>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</si>
  <si>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</si>
  <si>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</si>
  <si>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</si>
  <si>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</si>
  <si>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</si>
  <si>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</si>
  <si>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</si>
  <si>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</si>
  <si>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</si>
  <si>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</si>
  <si>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</si>
  <si>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</si>
  <si>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</si>
  <si>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</si>
  <si>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</si>
  <si>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</si>
  <si>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</si>
  <si>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</si>
  <si>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</si>
  <si>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</si>
  <si>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</si>
  <si>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</si>
  <si>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</si>
  <si>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</si>
  <si>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</si>
  <si>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</si>
  <si>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</si>
  <si>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</si>
  <si>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</si>
  <si>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</si>
  <si>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</si>
  <si>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</si>
  <si>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</si>
  <si>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</si>
  <si>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</si>
  <si>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</si>
  <si>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</si>
  <si>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</si>
  <si>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</si>
  <si>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</si>
  <si>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</si>
  <si>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</si>
  <si>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</si>
  <si>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</si>
  <si>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</si>
  <si>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</si>
  <si>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</si>
  <si>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</si>
  <si>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</si>
  <si>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</si>
  <si>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</si>
  <si>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</si>
  <si>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</si>
  <si>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</si>
  <si>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</si>
  <si>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</si>
  <si>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</si>
  <si>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</si>
  <si>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</si>
  <si>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</si>
  <si>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</si>
  <si>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</si>
  <si>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</si>
  <si>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</si>
  <si>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</si>
  <si>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</si>
  <si>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</si>
  <si>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</si>
  <si>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</si>
  <si>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</si>
  <si>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</si>
  <si>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</si>
  <si>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</si>
  <si>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</si>
  <si>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</si>
  <si>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</si>
  <si>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</si>
  <si>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</si>
  <si>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</si>
  <si>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</si>
  <si>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</si>
  <si>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</si>
  <si>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</si>
  <si>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</si>
  <si>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</si>
  <si>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</si>
  <si>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</si>
  <si>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</si>
  <si>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</si>
  <si>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</si>
  <si>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</si>
  <si>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</si>
  <si>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</si>
  <si>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</si>
  <si>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</si>
  <si>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</si>
  <si>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</si>
  <si>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</si>
  <si>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</si>
  <si>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</si>
  <si>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</si>
  <si>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</si>
  <si>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</si>
  <si>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</si>
  <si>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</si>
  <si>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</si>
  <si>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</si>
  <si>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</si>
  <si>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</si>
  <si>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</si>
  <si>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</si>
  <si>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</si>
  <si>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</si>
  <si>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</si>
  <si>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</si>
  <si>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</si>
  <si>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</si>
  <si>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</si>
  <si>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</si>
  <si>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</si>
  <si>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</si>
  <si>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</si>
  <si>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</si>
  <si>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</si>
  <si>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</si>
  <si>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</si>
  <si>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</si>
  <si>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</si>
  <si>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</si>
  <si>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</si>
  <si>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</si>
  <si>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</si>
  <si>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</si>
  <si>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</si>
  <si>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</si>
  <si>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</si>
  <si>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</si>
  <si>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</si>
  <si>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</si>
  <si>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</si>
  <si>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</si>
  <si>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</si>
  <si>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</si>
  <si>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</si>
  <si>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</si>
  <si>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</si>
  <si>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</si>
  <si>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</si>
  <si>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</si>
  <si>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</si>
  <si>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</si>
  <si>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</si>
  <si>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</si>
  <si>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</si>
  <si>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</si>
  <si>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</si>
  <si>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</si>
  <si>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</si>
  <si>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</si>
  <si>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</si>
  <si>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</si>
  <si>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</si>
  <si>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</si>
  <si>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</si>
  <si>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</si>
  <si>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</si>
  <si>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</si>
  <si>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</si>
  <si>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</si>
  <si>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</si>
  <si>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</si>
  <si>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</si>
  <si>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</si>
  <si>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</si>
  <si>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</si>
  <si>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</si>
  <si>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</si>
  <si>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</si>
  <si>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</si>
  <si>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</si>
  <si>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</si>
  <si>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</si>
  <si>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</si>
  <si>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</si>
  <si>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</si>
  <si>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</si>
  <si>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</si>
  <si>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</si>
  <si>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</si>
  <si>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</si>
  <si>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</si>
  <si>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</si>
  <si>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</si>
  <si>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</si>
  <si>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</si>
  <si>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</si>
  <si>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</si>
  <si>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</si>
  <si>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</si>
  <si>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</si>
  <si>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</si>
  <si>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</si>
  <si>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</si>
  <si>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</si>
  <si>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</si>
  <si>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</si>
  <si>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</si>
  <si>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</si>
  <si>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</si>
  <si>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</si>
  <si>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</si>
  <si>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</si>
  <si>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</si>
  <si>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</si>
  <si>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</si>
  <si>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</si>
  <si>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</si>
  <si>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</si>
  <si>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</si>
  <si>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</si>
  <si>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</si>
  <si>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</si>
  <si>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</si>
  <si>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</si>
  <si>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</si>
  <si>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</si>
  <si>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</si>
  <si>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</si>
  <si>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</si>
  <si>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</si>
  <si>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</si>
  <si>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</si>
  <si>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</si>
  <si>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</si>
  <si>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</si>
  <si>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</si>
  <si>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</si>
  <si>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</si>
  <si>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</si>
  <si>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</si>
  <si>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</si>
  <si>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</si>
  <si>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</si>
  <si>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</si>
  <si>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</si>
  <si>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</si>
  <si>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</si>
  <si>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</si>
  <si>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</si>
  <si>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</si>
  <si>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</si>
  <si>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</si>
  <si>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</si>
  <si>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</si>
  <si>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</si>
  <si>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</si>
  <si>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</si>
  <si>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</si>
  <si>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</si>
  <si>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</si>
  <si>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</si>
  <si>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</si>
  <si>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</si>
  <si>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</si>
  <si>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</si>
  <si>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</si>
  <si>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</si>
  <si>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</si>
  <si>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</si>
  <si>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</si>
  <si>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</si>
  <si>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</si>
  <si>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</si>
  <si>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</si>
  <si>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</si>
  <si>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</si>
  <si>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</si>
  <si>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</si>
  <si>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</si>
  <si>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</si>
  <si>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</si>
  <si>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</si>
  <si>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</si>
  <si>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</si>
  <si>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</si>
  <si>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</si>
  <si>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</si>
  <si>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</si>
  <si>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</si>
  <si>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</si>
  <si>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</si>
  <si>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</si>
  <si>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</si>
  <si>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</si>
  <si>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</si>
  <si>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</si>
  <si>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</si>
  <si>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</si>
  <si>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</si>
  <si>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</si>
  <si>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</si>
  <si>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</si>
  <si>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</si>
  <si>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</si>
  <si>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</si>
  <si>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</si>
  <si>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</si>
  <si>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</si>
  <si>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</si>
  <si>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</si>
  <si>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</si>
  <si>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</si>
  <si>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</si>
  <si>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</si>
  <si>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</si>
  <si>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</si>
  <si>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</si>
  <si>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</si>
  <si>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</si>
  <si>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</si>
  <si>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</si>
  <si>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</si>
  <si>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</si>
  <si>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</si>
  <si>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</si>
  <si>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</si>
  <si>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</si>
  <si>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</si>
  <si>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</si>
  <si>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</si>
  <si>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</si>
  <si>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</si>
  <si>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</si>
  <si>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</si>
  <si>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</si>
  <si>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</si>
  <si>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</si>
  <si>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</si>
  <si>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</si>
  <si>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</si>
  <si>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</si>
  <si>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</si>
  <si>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</si>
  <si>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</si>
  <si>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</si>
  <si>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</si>
  <si>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</si>
  <si>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</si>
  <si>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</si>
  <si>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</si>
  <si>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</si>
  <si>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</si>
  <si>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</si>
  <si>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</si>
  <si>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</si>
  <si>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</si>
  <si>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</si>
  <si>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</si>
  <si>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</si>
  <si>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</si>
  <si>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</si>
  <si>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</si>
  <si>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</si>
  <si>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</si>
  <si>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</si>
  <si>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</si>
  <si>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</si>
  <si>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</si>
  <si>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</si>
  <si>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</si>
  <si>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</si>
  <si>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</si>
  <si>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</si>
  <si>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</si>
  <si>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</si>
  <si>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</si>
  <si>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</si>
  <si>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</si>
  <si>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</si>
  <si>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</si>
  <si>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</si>
  <si>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</si>
  <si>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</si>
  <si>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</si>
  <si>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</si>
  <si>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</si>
  <si>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</si>
  <si>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</si>
  <si>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</si>
  <si>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</si>
  <si>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</si>
  <si>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</si>
  <si>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</si>
  <si>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</si>
  <si>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</si>
  <si>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</si>
  <si>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</si>
  <si>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</si>
  <si>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</si>
  <si>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</si>
  <si>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</si>
  <si>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</si>
  <si>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</si>
  <si>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</si>
  <si>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</si>
  <si>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</si>
  <si>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</si>
  <si>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</si>
  <si>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</si>
  <si>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</si>
  <si>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</si>
  <si>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</si>
  <si>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</si>
  <si>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</si>
  <si>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</si>
  <si>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</si>
  <si>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</si>
  <si>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</si>
  <si>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</si>
  <si>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</si>
  <si>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</si>
  <si>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</si>
  <si>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</si>
  <si>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</si>
  <si>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</si>
  <si>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</si>
  <si>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</si>
  <si>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</si>
  <si>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</si>
  <si>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</si>
  <si>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</si>
  <si>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</si>
  <si>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</si>
  <si>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</si>
  <si>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</si>
  <si>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</si>
  <si>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</si>
  <si>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</si>
  <si>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</si>
  <si>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</si>
  <si>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</si>
  <si>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</si>
  <si>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</si>
  <si>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</si>
  <si>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</si>
  <si>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</si>
  <si>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</si>
  <si>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</si>
  <si>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</si>
  <si>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</si>
  <si>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</si>
  <si>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</si>
  <si>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</si>
  <si>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</si>
  <si>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</si>
  <si>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</si>
  <si>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</si>
  <si>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</si>
  <si>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</si>
  <si>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</si>
  <si>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</si>
  <si>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</si>
  <si>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</si>
  <si>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</si>
  <si>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</si>
  <si>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</si>
  <si>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</si>
  <si>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</si>
  <si>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</si>
  <si>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</si>
  <si>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</si>
  <si>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</si>
  <si>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</si>
  <si>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</si>
  <si>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</si>
  <si>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</si>
  <si>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</si>
  <si>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</si>
  <si>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</si>
  <si>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</si>
  <si>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</si>
  <si>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</si>
  <si>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</si>
  <si>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</si>
  <si>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</si>
  <si>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</si>
  <si>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</si>
  <si>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</si>
  <si>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</si>
  <si>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</si>
  <si>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</si>
  <si>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</si>
  <si>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</si>
  <si>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</si>
  <si>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</si>
  <si>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</si>
  <si>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</si>
  <si>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</si>
  <si>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</si>
  <si>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</si>
  <si>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</si>
  <si>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</si>
  <si>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</si>
  <si>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</si>
  <si>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</si>
  <si>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</si>
  <si>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</si>
  <si>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</si>
  <si>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</si>
  <si>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</si>
  <si>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</si>
  <si>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</si>
  <si>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</si>
  <si>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</si>
  <si>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</si>
  <si>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</si>
  <si>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</si>
  <si>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</si>
  <si>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</si>
  <si>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</si>
  <si>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</si>
  <si>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</si>
  <si>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</si>
  <si>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</si>
  <si>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</si>
  <si>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</si>
  <si>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</si>
  <si>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</si>
  <si>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</si>
  <si>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</si>
  <si>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</si>
  <si>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</si>
  <si>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</si>
  <si>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</si>
  <si>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</si>
  <si>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</si>
  <si>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</si>
  <si>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</si>
  <si>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</si>
  <si>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</si>
  <si>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</si>
  <si>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</si>
  <si>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</si>
  <si>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</si>
  <si>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</si>
  <si>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</si>
  <si>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</si>
  <si>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</si>
  <si>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</si>
  <si>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</si>
  <si>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</si>
  <si>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</si>
  <si>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</si>
  <si>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</si>
  <si>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</si>
  <si>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</si>
  <si>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</si>
  <si>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</si>
  <si>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</si>
  <si>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</si>
  <si>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</si>
  <si>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</si>
  <si>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</si>
  <si>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</si>
  <si>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</si>
  <si>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</si>
  <si>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</si>
  <si>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</si>
  <si>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</si>
  <si>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</si>
  <si>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</si>
  <si>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</si>
  <si>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</si>
  <si>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</si>
  <si>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</si>
  <si>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</si>
  <si>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</si>
  <si>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</si>
  <si>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</si>
  <si>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</si>
  <si>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</si>
  <si>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</si>
  <si>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</si>
  <si>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</si>
  <si>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</si>
  <si>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</si>
  <si>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</si>
  <si>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</si>
  <si>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</si>
  <si>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</si>
  <si>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</si>
  <si>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</si>
  <si>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</si>
  <si>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</si>
  <si>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</si>
  <si>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</si>
  <si>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</si>
  <si>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</si>
  <si>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</si>
  <si>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</si>
  <si>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</si>
  <si>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</si>
  <si>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</si>
  <si>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</si>
  <si>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</si>
  <si>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</si>
  <si>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</si>
  <si>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</si>
  <si>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</si>
  <si>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</si>
  <si>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</si>
  <si>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</si>
  <si>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</si>
  <si>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</si>
  <si>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</si>
  <si>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</si>
  <si>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</si>
  <si>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</si>
  <si>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</si>
  <si>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</si>
  <si>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</si>
  <si>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</si>
  <si>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</si>
  <si>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</si>
  <si>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</si>
  <si>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</si>
  <si>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</si>
  <si>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</si>
  <si>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</si>
  <si>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</si>
  <si>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</si>
  <si>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</si>
  <si>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</si>
  <si>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</si>
  <si>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</si>
  <si>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</si>
  <si>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</si>
  <si>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</si>
  <si>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</si>
  <si>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</si>
  <si>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</si>
  <si>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</si>
  <si>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</si>
  <si>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</si>
  <si>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</si>
  <si>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</si>
  <si>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</si>
  <si>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</si>
  <si>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</si>
  <si>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</si>
  <si>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</si>
  <si>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</si>
  <si>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</si>
  <si>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</si>
  <si>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</si>
  <si>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</si>
  <si>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</si>
  <si>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</si>
  <si>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</si>
  <si>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</si>
  <si>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</si>
  <si>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</si>
  <si>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</si>
  <si>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</si>
  <si>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</si>
  <si>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</si>
  <si>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</si>
  <si>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</si>
  <si>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</si>
  <si>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</si>
  <si>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</si>
  <si>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</si>
  <si>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</si>
  <si>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</si>
  <si>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</si>
  <si>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</si>
  <si>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</si>
  <si>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</si>
  <si>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</si>
  <si>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</si>
  <si>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</si>
  <si>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</si>
  <si>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</si>
  <si>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</si>
  <si>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</si>
  <si>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</si>
  <si>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</si>
  <si>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</si>
  <si>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</si>
  <si>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</si>
  <si>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</si>
  <si>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</si>
  <si>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</si>
  <si>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</si>
  <si>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</si>
  <si>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</si>
  <si>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</si>
  <si>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</si>
  <si>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</si>
  <si>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</si>
  <si>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</si>
  <si>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</si>
  <si>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</si>
  <si>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</si>
  <si>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</si>
  <si>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</si>
  <si>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</si>
  <si>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</si>
  <si>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</si>
  <si>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</si>
  <si>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</si>
  <si>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</si>
  <si>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</si>
  <si>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</si>
  <si>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</si>
  <si>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</si>
  <si>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</si>
  <si>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</si>
  <si>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</si>
  <si>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</si>
  <si>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</si>
  <si>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</si>
  <si>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</si>
  <si>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</si>
  <si>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</si>
  <si>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</si>
  <si>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</si>
  <si>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</si>
  <si>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</si>
  <si>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</si>
  <si>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</si>
  <si>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</si>
  <si>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</si>
  <si>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</si>
  <si>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</si>
  <si>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</si>
  <si>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</si>
  <si>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</si>
  <si>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</si>
  <si>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</si>
  <si>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</si>
  <si>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</si>
  <si>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</si>
  <si>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</si>
  <si>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</si>
  <si>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</si>
  <si>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</si>
  <si>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</si>
  <si>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</si>
  <si>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</si>
  <si>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</si>
  <si>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</si>
  <si>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</si>
  <si>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</si>
  <si>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</si>
  <si>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</si>
  <si>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</si>
  <si>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</si>
  <si>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</si>
  <si>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</si>
  <si>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</si>
  <si>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</si>
  <si>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</si>
  <si>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</si>
  <si>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</si>
  <si>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</si>
  <si>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</si>
  <si>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</si>
  <si>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</si>
  <si>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</si>
  <si>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</si>
  <si>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</si>
  <si>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</si>
  <si>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</si>
  <si>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</si>
  <si>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</si>
  <si>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</si>
  <si>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</si>
  <si>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</si>
  <si>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</si>
  <si>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</si>
  <si>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</si>
  <si>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</si>
  <si>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</si>
  <si>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</si>
  <si>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</si>
  <si>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</si>
  <si>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</si>
  <si>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</si>
  <si>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</si>
  <si>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</si>
  <si>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</si>
  <si>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</si>
  <si>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</si>
  <si>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</si>
  <si>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</si>
  <si>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</si>
  <si>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</si>
  <si>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</si>
  <si>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</si>
  <si>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</si>
  <si>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</si>
  <si>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</si>
  <si>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</si>
  <si>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</si>
  <si>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</si>
  <si>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</si>
  <si>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</si>
  <si>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</si>
  <si>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</si>
  <si>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</si>
  <si>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</si>
  <si>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</si>
  <si>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</si>
  <si>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</si>
  <si>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</si>
  <si>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</si>
  <si>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</si>
  <si>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</si>
  <si>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</si>
  <si>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</si>
  <si>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</si>
  <si>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</si>
  <si>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</si>
  <si>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</si>
  <si>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</si>
  <si>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</si>
  <si>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</si>
  <si>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</si>
  <si>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</si>
  <si>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</si>
  <si>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</si>
  <si>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</si>
  <si>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</si>
  <si>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</si>
  <si>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</si>
  <si>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</si>
  <si>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</si>
  <si>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</si>
  <si>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</si>
  <si>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</si>
  <si>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</si>
  <si>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</si>
  <si>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</si>
  <si>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</si>
  <si>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</si>
  <si>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</si>
  <si>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</si>
  <si>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</si>
  <si>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</si>
  <si>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</si>
  <si>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</si>
  <si>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</si>
  <si>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</si>
  <si>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</si>
  <si>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</si>
  <si>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</si>
  <si>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</si>
  <si>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</si>
  <si>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</si>
  <si>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</si>
  <si>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</si>
  <si>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</si>
  <si>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</si>
  <si>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</si>
  <si>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</si>
  <si>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</si>
  <si>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</si>
  <si>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</si>
  <si>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</si>
  <si>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</si>
  <si>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</si>
  <si>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</si>
  <si>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</si>
  <si>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</si>
  <si>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</si>
  <si>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</si>
  <si>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</si>
  <si>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</si>
  <si>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</si>
  <si>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</si>
  <si>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</si>
  <si>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</si>
  <si>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</si>
  <si>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</si>
  <si>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</si>
  <si>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</si>
  <si>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</si>
  <si>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</si>
  <si>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</si>
  <si>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</si>
  <si>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</si>
  <si>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</si>
  <si>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</si>
  <si>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</si>
  <si>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</si>
  <si>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</si>
  <si>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</si>
  <si>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</si>
  <si>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</si>
  <si>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</si>
  <si>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</si>
  <si>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</si>
  <si>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</si>
  <si>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</si>
  <si>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</si>
  <si>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</si>
  <si>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</si>
  <si>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</si>
  <si>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</si>
  <si>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</si>
  <si>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</si>
  <si>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</si>
  <si>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</si>
  <si>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</si>
  <si>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</si>
  <si>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</si>
  <si>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</si>
  <si>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</si>
  <si>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</si>
  <si>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</si>
  <si>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</si>
  <si>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</si>
  <si>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</si>
  <si>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</si>
  <si>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</si>
  <si>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</si>
  <si>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</si>
  <si>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</si>
  <si>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</si>
  <si>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</si>
  <si>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</si>
  <si>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</si>
  <si>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</si>
  <si>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</si>
  <si>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</si>
  <si>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</si>
  <si>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</si>
  <si>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</si>
  <si>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</si>
  <si>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</si>
  <si>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</si>
  <si>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</si>
  <si>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</si>
  <si>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</si>
  <si>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</si>
  <si>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</si>
  <si>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</si>
  <si>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</si>
  <si>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</si>
  <si>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</si>
  <si>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</si>
  <si>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</si>
  <si>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</si>
  <si>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</si>
  <si>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</si>
  <si>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</si>
  <si>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</si>
  <si>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</si>
  <si>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</si>
  <si>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</si>
  <si>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</si>
  <si>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</si>
  <si>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</si>
  <si>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</si>
  <si>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</si>
  <si>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</si>
  <si>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</si>
  <si>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</si>
  <si>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</si>
  <si>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</si>
  <si>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</si>
  <si>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</si>
  <si>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</si>
  <si>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</si>
  <si>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</si>
  <si>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</si>
  <si>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</si>
  <si>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</si>
  <si>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</si>
  <si>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</si>
  <si>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</si>
  <si>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</si>
  <si>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</si>
  <si>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</si>
  <si>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</si>
  <si>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</si>
  <si>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</si>
  <si>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</si>
  <si>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</si>
  <si>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</si>
  <si>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</si>
  <si>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</si>
  <si>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</si>
  <si>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</si>
  <si>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</si>
  <si>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</si>
  <si>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</si>
  <si>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</si>
  <si>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</si>
  <si>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</si>
  <si>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</si>
  <si>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</si>
  <si>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</si>
  <si>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</si>
  <si>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</si>
  <si>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</si>
  <si>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</si>
  <si>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</si>
  <si>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</si>
  <si>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</si>
  <si>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</si>
  <si>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</si>
  <si>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</si>
  <si>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</si>
  <si>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</si>
  <si>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</si>
  <si>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</si>
  <si>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</si>
  <si>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</si>
  <si>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</si>
  <si>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</si>
  <si>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</si>
  <si>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</si>
  <si>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</si>
  <si>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</si>
  <si>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</si>
  <si>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</si>
  <si>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</si>
  <si>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</si>
  <si>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</si>
  <si>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</si>
  <si>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</si>
  <si>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</si>
  <si>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</si>
  <si>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</si>
  <si>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</si>
  <si>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</si>
  <si>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</si>
  <si>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</si>
  <si>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</si>
  <si>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</si>
  <si>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</si>
  <si>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</si>
  <si>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</si>
  <si>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</si>
  <si>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</si>
  <si>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</si>
  <si>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</si>
  <si>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</si>
  <si>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</si>
  <si>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</si>
  <si>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</si>
  <si>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</si>
  <si>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</si>
  <si>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</si>
  <si>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</si>
  <si>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</si>
  <si>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</si>
  <si>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</si>
  <si>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</si>
  <si>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</si>
  <si>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</si>
  <si>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</si>
  <si>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</si>
  <si>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</si>
  <si>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</si>
  <si>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</si>
  <si>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</si>
  <si>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</si>
  <si>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</si>
  <si>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</si>
  <si>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</si>
  <si>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</si>
  <si>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</si>
  <si>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</si>
  <si>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</si>
  <si>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</si>
  <si>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</si>
  <si>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</si>
  <si>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</si>
  <si>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</si>
  <si>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</si>
  <si>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</si>
  <si>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</si>
  <si>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</si>
  <si>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</si>
  <si>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</si>
  <si>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</si>
  <si>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</si>
  <si>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</si>
  <si>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</si>
  <si>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</si>
  <si>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</si>
  <si>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</si>
  <si>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</si>
  <si>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</si>
  <si>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</si>
  <si>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</si>
  <si>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</si>
  <si>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</si>
  <si>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</si>
  <si>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</si>
  <si>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</si>
  <si>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</si>
  <si>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</si>
  <si>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</si>
  <si>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</si>
  <si>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</si>
  <si>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</si>
  <si>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</si>
  <si>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</si>
  <si>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</si>
  <si>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</si>
  <si>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</si>
  <si>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</si>
  <si>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</si>
  <si>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</si>
  <si>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</si>
  <si>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</si>
  <si>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</si>
  <si>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</si>
  <si>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</si>
  <si>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</si>
  <si>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</si>
  <si>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</si>
  <si>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</si>
  <si>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</si>
  <si>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</si>
  <si>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</si>
  <si>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</si>
  <si>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</si>
  <si>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</si>
  <si>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</si>
  <si>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</si>
  <si>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</si>
  <si>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</si>
  <si>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</si>
  <si>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</si>
  <si>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</si>
  <si>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</si>
  <si>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</si>
  <si>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</si>
  <si>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</si>
  <si>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</si>
  <si>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</si>
  <si>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</si>
  <si>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</si>
  <si>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</si>
  <si>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</si>
  <si>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</si>
  <si>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</si>
  <si>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</si>
  <si>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</si>
  <si>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</si>
  <si>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</si>
  <si>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</si>
  <si>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</si>
  <si>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</si>
  <si>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</si>
  <si>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</si>
  <si>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</si>
  <si>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</si>
  <si>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</si>
  <si>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</si>
  <si>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</si>
  <si>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</si>
  <si>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</si>
  <si>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</si>
  <si>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</si>
  <si>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</si>
  <si>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</si>
  <si>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</si>
  <si>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</si>
  <si>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</si>
  <si>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</si>
  <si>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</si>
  <si>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</si>
  <si>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</si>
  <si>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</si>
  <si>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</si>
  <si>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</si>
  <si>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</si>
  <si>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</si>
  <si>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</si>
  <si>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</si>
  <si>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</si>
  <si>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</si>
  <si>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</si>
  <si>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</si>
  <si>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</si>
  <si>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</si>
  <si>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</si>
  <si>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</si>
  <si>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</si>
  <si>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</si>
  <si>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</si>
  <si>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</si>
  <si>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</si>
  <si>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</si>
  <si>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</si>
  <si>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</si>
  <si>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</si>
  <si>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</si>
  <si>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</si>
  <si>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</si>
  <si>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</si>
  <si>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</si>
  <si>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</si>
  <si>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</si>
  <si>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</si>
  <si>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</si>
  <si>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</si>
  <si>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</si>
  <si>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</si>
  <si>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</si>
  <si>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</si>
  <si>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</si>
  <si>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</si>
  <si>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</si>
  <si>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</si>
  <si>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</si>
  <si>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</si>
  <si>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</si>
  <si>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</si>
  <si>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</si>
  <si>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</si>
  <si>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</si>
  <si>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</si>
  <si>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</si>
  <si>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</si>
  <si>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</si>
  <si>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</si>
  <si>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</si>
  <si>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</si>
  <si>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</si>
  <si>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</si>
  <si>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</si>
  <si>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</si>
  <si>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</si>
  <si>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</si>
  <si>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</si>
  <si>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</si>
  <si>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</si>
  <si>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</si>
  <si>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</si>
  <si>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</si>
  <si>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</si>
  <si>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</si>
  <si>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</si>
  <si>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</si>
  <si>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</si>
  <si>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</si>
  <si>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</si>
  <si>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</si>
  <si>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</si>
  <si>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</si>
  <si>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</si>
  <si>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</si>
  <si>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</si>
  <si>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</si>
  <si>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</si>
  <si>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</si>
  <si>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</si>
  <si>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</si>
  <si>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</si>
  <si>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</si>
  <si>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</si>
  <si>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</si>
  <si>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</si>
  <si>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</si>
  <si>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</si>
  <si>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</si>
  <si>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</si>
  <si>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</si>
  <si>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</si>
  <si>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</si>
  <si>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</si>
  <si>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</si>
  <si>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</si>
  <si>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</si>
  <si>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</si>
  <si>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</si>
  <si>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</si>
  <si>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</si>
  <si>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</si>
  <si>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</si>
  <si>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</si>
  <si>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</si>
  <si>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</si>
  <si>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</si>
  <si>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</si>
  <si>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</si>
  <si>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</si>
  <si>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</si>
  <si>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</si>
  <si>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</si>
  <si>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</si>
  <si>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</si>
  <si>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</si>
  <si>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</si>
  <si>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</si>
  <si>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</si>
  <si>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</si>
  <si>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</si>
  <si>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</si>
  <si>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</si>
  <si>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</si>
  <si>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</si>
  <si>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</si>
  <si>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</si>
  <si>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</si>
  <si>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</si>
  <si>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</si>
  <si>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</si>
  <si>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</si>
  <si>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</si>
  <si>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</si>
  <si>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</si>
  <si>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</si>
  <si>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</si>
  <si>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</si>
  <si>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</si>
  <si>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</si>
  <si>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</si>
  <si>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</si>
  <si>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</si>
  <si>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</si>
  <si>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</si>
  <si>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</si>
  <si>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</si>
  <si>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</si>
  <si>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</si>
  <si>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</si>
  <si>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</si>
  <si>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</si>
  <si>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</si>
  <si>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</si>
  <si>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</si>
  <si>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</si>
  <si>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</si>
  <si>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</si>
  <si>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</si>
  <si>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</si>
  <si>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</si>
  <si>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</si>
  <si>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</si>
  <si>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</si>
  <si>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</si>
  <si>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</si>
  <si>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</si>
  <si>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</si>
  <si>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</si>
  <si>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</si>
  <si>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</si>
  <si>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</si>
  <si>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</si>
  <si>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</si>
  <si>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</si>
  <si>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</si>
  <si>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</si>
  <si>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</si>
  <si>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</si>
  <si>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</si>
  <si>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</si>
  <si>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</si>
  <si>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</si>
  <si>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</si>
  <si>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</si>
  <si>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</si>
  <si>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</si>
  <si>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</si>
  <si>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</si>
  <si>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</si>
  <si>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</si>
  <si>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</si>
  <si>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</si>
  <si>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</si>
  <si>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</si>
  <si>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</si>
  <si>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</si>
  <si>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</si>
  <si>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</si>
  <si>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</si>
  <si>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</si>
  <si>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</si>
  <si>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</si>
  <si>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</si>
  <si>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</si>
  <si>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</si>
  <si>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</si>
  <si>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</si>
  <si>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</si>
  <si>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</si>
  <si>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</si>
  <si>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</si>
  <si>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</si>
  <si>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</si>
  <si>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</si>
  <si>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</si>
  <si>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</si>
  <si>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</si>
  <si>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</si>
  <si>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</si>
  <si>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</si>
  <si>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</si>
  <si>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</si>
  <si>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</si>
  <si>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</si>
  <si>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</si>
  <si>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</si>
  <si>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</si>
  <si>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</si>
  <si>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</si>
  <si>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</si>
  <si>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</si>
  <si>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</si>
  <si>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</si>
  <si>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</si>
  <si>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</si>
  <si>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</si>
  <si>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</si>
  <si>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</si>
  <si>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</si>
  <si>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</si>
  <si>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</si>
  <si>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</si>
  <si>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</si>
  <si>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</si>
  <si>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</si>
  <si>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</si>
  <si>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</si>
  <si>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</si>
  <si>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</si>
  <si>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</si>
  <si>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</si>
  <si>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</si>
  <si>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</si>
  <si>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</si>
  <si>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</si>
  <si>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</si>
  <si>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</si>
  <si>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</si>
  <si>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</si>
  <si>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</si>
  <si>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</si>
  <si>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</si>
  <si>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</si>
  <si>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</si>
  <si>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</si>
  <si>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</si>
  <si>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</si>
  <si>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</si>
  <si>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</si>
  <si>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</si>
  <si>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</si>
  <si>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</si>
  <si>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</si>
  <si>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</si>
  <si>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</si>
  <si>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</si>
  <si>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</si>
  <si>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</si>
  <si>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</si>
  <si>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</si>
  <si>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</si>
  <si>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</si>
  <si>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</si>
  <si>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</si>
  <si>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</si>
  <si>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</si>
  <si>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</si>
  <si>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</si>
  <si>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</si>
  <si>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</si>
  <si>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</si>
  <si>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</si>
  <si>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</si>
  <si>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</si>
  <si>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</si>
  <si>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</si>
  <si>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</si>
  <si>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</si>
  <si>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</si>
  <si>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</si>
  <si>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</si>
  <si>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</si>
  <si>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</si>
  <si>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</si>
  <si>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</si>
  <si>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</si>
  <si>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</si>
  <si>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</si>
  <si>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</si>
  <si>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</si>
  <si>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</si>
  <si>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</si>
  <si>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</si>
  <si>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</si>
  <si>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</si>
  <si>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</si>
  <si>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</si>
  <si>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</si>
  <si>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</si>
  <si>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</si>
  <si>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</si>
  <si>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</si>
  <si>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</si>
  <si>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</si>
  <si>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</si>
  <si>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</si>
  <si>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</si>
  <si>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</si>
  <si>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</si>
  <si>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</si>
  <si>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</si>
  <si>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</si>
  <si>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</si>
  <si>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</si>
  <si>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</si>
  <si>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</si>
  <si>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</si>
  <si>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</si>
  <si>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</si>
  <si>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</si>
  <si>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</si>
  <si>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</si>
  <si>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</si>
  <si>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</si>
  <si>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</si>
  <si>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</si>
  <si>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</si>
  <si>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</si>
  <si>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</si>
  <si>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</si>
  <si>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</si>
  <si>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</si>
  <si>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</si>
  <si>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</si>
  <si>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</si>
  <si>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</si>
  <si>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</si>
  <si>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</si>
  <si>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</si>
  <si>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</si>
  <si>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</si>
  <si>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</si>
  <si>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</si>
  <si>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</si>
  <si>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</si>
  <si>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</si>
  <si>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</si>
  <si>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</si>
  <si>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</si>
  <si>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</si>
  <si>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</si>
  <si>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</si>
  <si>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</si>
  <si>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</si>
  <si>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</si>
  <si>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</si>
  <si>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</si>
  <si>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</si>
  <si>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</si>
  <si>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</si>
  <si>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</si>
  <si>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</si>
  <si>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</si>
  <si>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</si>
  <si>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</si>
  <si>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</si>
  <si>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</si>
  <si>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</si>
  <si>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</si>
  <si>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</si>
  <si>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</si>
  <si>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</si>
  <si>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</si>
  <si>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</si>
  <si>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</si>
  <si>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</si>
  <si>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</si>
  <si>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</si>
  <si>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</si>
  <si>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</si>
  <si>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</si>
  <si>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</si>
  <si>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</si>
  <si>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</si>
  <si>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</si>
  <si>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</si>
  <si>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</si>
  <si>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</si>
  <si>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</si>
  <si>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</si>
  <si>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</si>
  <si>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</si>
  <si>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</si>
  <si>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</si>
  <si>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</si>
  <si>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</si>
  <si>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</si>
  <si>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</si>
  <si>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</si>
  <si>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</si>
  <si>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</si>
  <si>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</si>
  <si>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</si>
  <si>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</si>
  <si>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</si>
  <si>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</si>
  <si>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</si>
  <si>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</si>
  <si>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</si>
  <si>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</si>
  <si>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</si>
  <si>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</si>
  <si>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</si>
  <si>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</si>
  <si>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</si>
  <si>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</si>
  <si>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</si>
  <si>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</si>
  <si>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</si>
  <si>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</si>
  <si>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</si>
  <si>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</si>
  <si>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</si>
  <si>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</si>
  <si>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</si>
  <si>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</si>
  <si>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</si>
  <si>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</si>
  <si>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</si>
  <si>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</si>
  <si>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</si>
  <si>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</si>
  <si>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</si>
  <si>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</si>
  <si>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</si>
  <si>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</si>
  <si>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</si>
  <si>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</si>
  <si>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</si>
  <si>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</si>
  <si>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</si>
  <si>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</si>
  <si>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</si>
  <si>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</si>
  <si>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</si>
  <si>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</si>
  <si>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</si>
  <si>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</si>
  <si>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</si>
  <si>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</si>
  <si>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</si>
  <si>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</si>
  <si>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</si>
  <si>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</si>
  <si>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</si>
  <si>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</si>
  <si>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</si>
  <si>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</si>
  <si>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</si>
  <si>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</si>
  <si>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</si>
  <si>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</si>
  <si>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</si>
  <si>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</si>
  <si>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</si>
  <si>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</si>
  <si>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</si>
  <si>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</si>
  <si>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</si>
  <si>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</si>
  <si>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</si>
  <si>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</si>
  <si>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</si>
  <si>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</si>
  <si>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</si>
  <si>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</si>
  <si>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</si>
  <si>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</si>
  <si>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</si>
  <si>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</si>
  <si>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</si>
  <si>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</si>
  <si>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</si>
  <si>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</si>
  <si>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</si>
  <si>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</si>
  <si>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</si>
  <si>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</si>
  <si>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</si>
  <si>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</si>
  <si>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</si>
  <si>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</si>
  <si>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</si>
  <si>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</si>
  <si>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</si>
  <si>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</si>
  <si>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</si>
  <si>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</si>
  <si>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</si>
  <si>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</si>
  <si>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</si>
  <si>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</si>
  <si>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</si>
  <si>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</si>
  <si>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</si>
  <si>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</si>
  <si>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</si>
  <si>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</si>
  <si>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</si>
  <si>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</si>
  <si>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</si>
  <si>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</si>
  <si>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</si>
  <si>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</si>
  <si>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</si>
  <si>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</si>
  <si>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</si>
  <si>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</si>
  <si>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</si>
  <si>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</si>
  <si>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</si>
  <si>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</si>
  <si>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</si>
  <si>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</si>
  <si>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</si>
  <si>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</si>
  <si>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</si>
  <si>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</si>
  <si>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</si>
  <si>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</si>
  <si>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</si>
  <si>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</si>
  <si>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</si>
  <si>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</si>
  <si>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</si>
  <si>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</si>
  <si>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</si>
  <si>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</si>
  <si>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</si>
  <si>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</si>
  <si>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</si>
  <si>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</si>
  <si>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</si>
  <si>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</si>
  <si>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</si>
  <si>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</si>
  <si>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</si>
  <si>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</si>
  <si>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</si>
  <si>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</si>
  <si>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</si>
  <si>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</si>
  <si>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</si>
  <si>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</si>
  <si>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</si>
  <si>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</si>
  <si>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</si>
  <si>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</si>
  <si>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</si>
  <si>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</si>
  <si>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</si>
  <si>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</si>
  <si>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</si>
  <si>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</si>
  <si>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</si>
  <si>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</si>
  <si>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</si>
  <si>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</si>
  <si>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</si>
  <si>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</si>
  <si>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</si>
  <si>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</si>
  <si>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</si>
  <si>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</si>
  <si>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</si>
  <si>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</si>
  <si>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</si>
  <si>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</si>
  <si>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</si>
  <si>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</si>
  <si>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</si>
  <si>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</si>
  <si>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</si>
  <si>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</si>
  <si>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</si>
  <si>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</si>
  <si>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</si>
  <si>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</si>
  <si>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</si>
  <si>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</si>
  <si>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</si>
  <si>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</si>
  <si>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</si>
  <si>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</si>
  <si>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</si>
  <si>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</si>
  <si>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</si>
  <si>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</si>
  <si>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</si>
  <si>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</si>
  <si>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</si>
  <si>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</si>
  <si>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</si>
  <si>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</si>
  <si>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</si>
  <si>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</si>
  <si>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</si>
  <si>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</si>
  <si>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</si>
  <si>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</si>
  <si>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</si>
  <si>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</si>
  <si>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</si>
  <si>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</si>
  <si>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</si>
  <si>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</si>
  <si>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</si>
  <si>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</si>
  <si>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</si>
  <si>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</si>
  <si>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</si>
  <si>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</si>
  <si>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</si>
  <si>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</si>
  <si>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</si>
  <si>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</si>
  <si>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</si>
  <si>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</si>
  <si>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</si>
  <si>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</si>
  <si>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</si>
  <si>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</si>
  <si>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</si>
  <si>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</si>
  <si>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</si>
  <si>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</si>
  <si>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</si>
  <si>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</si>
  <si>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</si>
  <si>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</si>
  <si>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</si>
  <si>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</si>
  <si>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</si>
  <si>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</si>
  <si>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</si>
  <si>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</si>
  <si>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</si>
  <si>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</si>
  <si>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</si>
  <si>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</si>
  <si>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</si>
  <si>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</si>
  <si>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</si>
  <si>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</si>
  <si>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</si>
  <si>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</si>
  <si>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</si>
  <si>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</si>
  <si>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</si>
  <si>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</si>
  <si>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</si>
  <si>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</si>
  <si>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</si>
  <si>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</si>
  <si>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</si>
  <si>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</si>
  <si>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</si>
  <si>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</si>
  <si>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</si>
  <si>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</si>
  <si>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</si>
  <si>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</si>
  <si>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</si>
  <si>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</si>
  <si>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</si>
  <si>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</si>
  <si>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</si>
  <si>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</si>
  <si>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</si>
  <si>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</si>
  <si>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</si>
  <si>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</si>
  <si>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</si>
  <si>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</si>
  <si>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</si>
  <si>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</si>
  <si>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</si>
  <si>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</si>
  <si>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</si>
  <si>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</si>
  <si>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</si>
  <si>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</si>
  <si>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</si>
  <si>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</si>
  <si>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</si>
  <si>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</si>
  <si>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</si>
  <si>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</si>
  <si>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</si>
  <si>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</si>
  <si>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</si>
  <si>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</si>
  <si>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</si>
  <si>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</si>
  <si>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</si>
  <si>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</si>
  <si>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</si>
  <si>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</si>
  <si>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</si>
  <si>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</si>
  <si>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</si>
  <si>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</si>
  <si>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</si>
  <si>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</si>
  <si>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</si>
  <si>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</si>
  <si>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</si>
  <si>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</si>
  <si>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</si>
  <si>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</si>
  <si>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</si>
  <si>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</si>
  <si>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</si>
  <si>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</si>
  <si>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</si>
  <si>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</si>
  <si>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</si>
  <si>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</si>
  <si>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</si>
  <si>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</si>
  <si>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</si>
  <si>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</si>
  <si>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</si>
  <si>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</si>
  <si>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</si>
  <si>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</si>
  <si>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</si>
  <si>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</si>
  <si>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</si>
  <si>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</si>
  <si>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</si>
  <si>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</si>
  <si>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</si>
  <si>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</si>
  <si>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</si>
  <si>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</si>
  <si>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</si>
  <si>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</si>
  <si>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</si>
  <si>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</si>
  <si>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</si>
  <si>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</si>
  <si>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</si>
  <si>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</si>
  <si>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</si>
  <si>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</si>
  <si>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</si>
  <si>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</si>
  <si>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</si>
  <si>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</si>
  <si>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</si>
  <si>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</si>
  <si>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</si>
  <si>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</si>
  <si>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</si>
  <si>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</si>
  <si>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</si>
  <si>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</si>
  <si>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</si>
  <si>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</si>
  <si>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</si>
  <si>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</si>
  <si>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</si>
  <si>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</si>
  <si>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</si>
  <si>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</si>
  <si>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</si>
  <si>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</si>
  <si>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</si>
  <si>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</si>
  <si>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</si>
  <si>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</si>
  <si>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</si>
  <si>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</si>
  <si>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</si>
  <si>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</si>
  <si>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</si>
  <si>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</si>
  <si>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</si>
  <si>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</si>
  <si>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</si>
  <si>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</si>
  <si>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</si>
  <si>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</si>
  <si>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</si>
  <si>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</si>
  <si>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</si>
  <si>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</si>
  <si>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</si>
  <si>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</si>
  <si>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</si>
  <si>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</si>
  <si>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</si>
  <si>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</si>
  <si>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</si>
  <si>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</si>
  <si>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</si>
  <si>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</si>
  <si>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</si>
  <si>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</si>
  <si>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</si>
  <si>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</si>
  <si>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</si>
  <si>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</si>
  <si>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</si>
  <si>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</si>
  <si>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</si>
  <si>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</si>
  <si>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</si>
  <si>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</si>
  <si>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</si>
  <si>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</si>
  <si>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</si>
  <si>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</si>
  <si>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</si>
  <si>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</si>
  <si>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</si>
  <si>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</si>
  <si>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</si>
  <si>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</si>
  <si>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</si>
  <si>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</si>
  <si>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</si>
  <si>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</si>
  <si>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</si>
  <si>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</si>
  <si>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</si>
  <si>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</si>
  <si>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</si>
  <si>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</si>
  <si>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</si>
  <si>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</si>
  <si>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</si>
  <si>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</si>
  <si>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</si>
  <si>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</si>
  <si>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</si>
  <si>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</si>
  <si>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</si>
  <si>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</si>
  <si>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</si>
  <si>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</si>
  <si>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</si>
  <si>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</si>
  <si>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</si>
  <si>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</si>
  <si>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</si>
  <si>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</si>
  <si>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</si>
  <si>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</si>
  <si>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</si>
  <si>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</si>
  <si>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</si>
  <si>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</si>
  <si>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</si>
  <si>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</si>
  <si>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</si>
  <si>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</si>
  <si>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</si>
  <si>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</si>
  <si>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</si>
  <si>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</si>
  <si>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</si>
  <si>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</si>
  <si>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</si>
  <si>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</si>
  <si>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</si>
  <si>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</si>
  <si>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</si>
  <si>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</si>
  <si>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</si>
  <si>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</si>
  <si>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</si>
  <si>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</si>
  <si>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</si>
  <si>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</si>
  <si>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</si>
  <si>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</si>
  <si>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</si>
  <si>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</si>
  <si>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</si>
  <si>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</si>
  <si>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</si>
  <si>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</si>
  <si>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</si>
  <si>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</si>
  <si>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</si>
  <si>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</si>
  <si>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</si>
  <si>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</si>
  <si>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</si>
  <si>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</si>
  <si>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</si>
  <si>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</si>
  <si>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</si>
  <si>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</si>
  <si>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</si>
  <si>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</si>
  <si>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</si>
  <si>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</si>
  <si>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</si>
  <si>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</si>
  <si>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</si>
  <si>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</si>
  <si>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</si>
  <si>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</si>
  <si>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</si>
  <si>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</si>
  <si>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</si>
  <si>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</si>
  <si>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</si>
  <si>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</si>
  <si>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</si>
  <si>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</si>
  <si>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</si>
  <si>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</si>
  <si>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</si>
  <si>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</si>
  <si>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</si>
  <si>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</si>
  <si>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</si>
  <si>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</si>
  <si>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</si>
  <si>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</si>
  <si>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</si>
  <si>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</si>
  <si>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</si>
  <si>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</si>
  <si>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</si>
  <si>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</si>
  <si>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</si>
  <si>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</si>
  <si>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</si>
  <si>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</si>
  <si>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</si>
  <si>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</si>
  <si>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</si>
  <si>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</si>
  <si>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</si>
  <si>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</si>
  <si>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</si>
  <si>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</si>
  <si>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</si>
  <si>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</si>
  <si>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</si>
  <si>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</si>
  <si>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</si>
  <si>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</si>
  <si>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</si>
  <si>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</si>
  <si>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</si>
  <si>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</si>
  <si>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</si>
  <si>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</si>
  <si>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</si>
  <si>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</si>
  <si>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</si>
  <si>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</si>
  <si>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</si>
  <si>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</si>
  <si>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</si>
  <si>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</si>
  <si>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</si>
  <si>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</si>
  <si>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</si>
  <si>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</si>
  <si>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</si>
  <si>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</si>
  <si>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</si>
  <si>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</si>
  <si>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</si>
  <si>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</si>
  <si>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</si>
  <si>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</si>
  <si>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</si>
  <si>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</si>
  <si>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</si>
  <si>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</si>
  <si>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</si>
  <si>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</si>
  <si>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</si>
  <si>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</si>
  <si>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</si>
  <si>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</si>
  <si>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</si>
  <si>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</si>
  <si>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</si>
  <si>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</si>
  <si>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</si>
  <si>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</si>
  <si>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</si>
  <si>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</si>
  <si>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</si>
  <si>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</si>
  <si>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</si>
  <si>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</si>
  <si>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</si>
  <si>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</si>
  <si>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</si>
  <si>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</si>
  <si>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</si>
  <si>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</si>
  <si>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</si>
  <si>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</si>
  <si>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</si>
  <si>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</si>
  <si>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</si>
  <si>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</si>
  <si>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</si>
  <si>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</si>
  <si>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</si>
  <si>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</si>
  <si>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</si>
  <si>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</si>
  <si>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</si>
  <si>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</si>
  <si>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</si>
  <si>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</si>
  <si>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</si>
  <si>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</si>
  <si>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</si>
  <si>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</si>
  <si>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</si>
  <si>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</si>
  <si>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</si>
  <si>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</si>
  <si>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</si>
  <si>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</si>
  <si>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</si>
  <si>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</si>
  <si>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</si>
  <si>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</si>
  <si>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</si>
  <si>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</si>
  <si>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</si>
  <si>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</si>
  <si>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</si>
  <si>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</si>
  <si>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</si>
  <si>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</si>
  <si>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</si>
  <si>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</si>
  <si>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</si>
  <si>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</si>
  <si>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</si>
  <si>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riy0336</t>
  </si>
  <si>
    <t xml:space="preserve">2025-11-17 14:48:37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</si>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</sst>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315.67994803240435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8.3755902771372348E-2</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45978.62837395833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45978.62837395833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45978.62837395833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45978.62837395833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45978.62837395833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45978.62837395833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45978.62837395833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45978.62837395833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45978.62837395833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45978.62837395833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45978.62837395833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45978.62837395833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45978.62837395833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45978.62837395833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45978.62837395833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45978.62837395833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45978.62837395833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45978.62837395833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45978.62837395833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45978.62837395833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45978.62837395833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45978.62837395833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45978.62837395833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45978.62837395833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45978.62837395833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45978.62837395833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45978.62837395833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45978.62837395833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45978.62837395833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45978.62837395833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45978.62837395833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45978.62837395833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45978.62837395833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45978.62837395833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45978.62837395833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45978.62837395833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45978.62837395833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45978.62837395833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45978.62837395833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45978.62837395833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45978.62837395833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45978.62837395833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45978.62837395833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45978.62837395833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45978.62837395833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45978.62837395833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45978.62837395833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45978.62837395833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45978.62837395833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45978.62837395833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45978.62837395833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45978.62837395833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45978.62837395833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45978.62837395833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45978.62837395833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45978.62837395833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45978.62837395833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45978.62837395833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45978.62837395833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45978.62837395833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45978.62837395833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45978.62837395833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45978.62837395833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45978.62837395833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45978.62837395833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45978.62837395833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45978.62837395833</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45978.62837395833</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45978.62837395833</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45978.62837395833</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7951AEE8-7190-4C95-83C2-A2C38EF2200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tabSelected="1"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153.62853599536902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2.1920313657392398</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v>1</v>
      </c>
      <c r="D5" s="18" t="s">
        <v>39109</v>
      </c>
      <c r="E5" s="102" t="s">
        <v>39102</v>
      </c>
      <c r="F5" s="103"/>
      <c r="G5" s="104">
        <f ca="1">IFERROR(NOW()-F5,"-")</f>
        <v>45978.62837395833</v>
      </c>
      <c r="H5" s="134" t="s">
        <v>39110</v>
      </c>
      <c r="I5" s="18" t="str">
        <f>IFERROR(VLOOKUP(D5,DB!A:F,6,0),"")</f>
        <v>SCECO</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45978.62837395833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45978.62837395833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45978.62837395833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45978.62837395833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45978.62837395833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45978.62837395833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45978.62837395833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45978.62837395833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45978.62837395833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45978.62837395833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45978.62837395833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45978.62837395833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45978.62837395833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45978.62837395833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45978.62837395833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45978.62837395833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45978.62837395833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45978.62837395833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45978.62837395833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45978.62837395833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45978.62837395833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45978.62837395833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45978.62837395833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45978.62837395833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45978.62837395833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45978.62837395833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45978.62837395833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45978.62837395833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45978.62837395833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45978.62837395833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45978.62837395833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45978.62837395833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45978.62837395833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45978.62837395833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45978.62837395833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45978.62837395833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45978.62837395833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45978.62837395833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45978.62837395833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45978.62837395833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45978.62837395833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45978.62837395833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45978.62837395833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45978.62837395833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45978.62837395833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45978.62837395833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45978.62837395833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45978.62837395833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45978.62837395833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45978.62837395833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45978.62837395833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45978.62837395833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45978.62837395833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45978.62837395833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45978.62837395833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45978.62837395833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45978.62837395833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45978.62837395833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45978.62837395833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45978.62837395833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45978.62837395833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45978.62837395833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45978.62837395833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45978.62837395833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45978.62837395833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45978.62837395833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45978.62837395833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45978.62837395833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45978.62837395833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45978.62837395833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45978.62837395833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45978.62837395833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45978.62837395833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45978.62837395833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45978.62837395833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45978.62837395833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45978.62837395833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45978.62837395833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45978.62837395833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45978.62837395833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45978.62837395833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45978.62837395833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45978.62837395833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45978.62837395833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45978.62837395833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45978.62837395833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45978.62837395833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45978.62837395833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45978.62837395833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45978.62837395833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45978.62837395833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45978.62837395833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45978.62837395833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45978.62837395833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45978.62837395833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45978.62837395833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45978.62837395833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45978.62837395833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45978.62837395833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45978.62837395833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45978.62837395833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45978.62837395833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45978.62837395833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45978.62837395833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45978.62837395833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45978.62837395833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45978.62837395833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45978.62837395833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45978.62837395833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45978.62837395833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45978.62837395833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45978.62837395833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45978.62837395833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45978.62837395833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45978.62837395833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45978.62837395833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45978.62837395833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45978.62837395833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45978.62837395833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45978.62837395833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45978.62837395833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45978.62837395833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45978.62837395833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45978.62837395833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45978.62837395833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45978.62837395833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45978.62837395833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45978.62837395833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45978.62837395833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45978.62837395833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45978.62837395833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45978.62837395833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45978.62837395833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45978.62837395833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45978.62837395833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45978.62837395833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45978.62837395833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45978.62837395833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45978.62837395833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45978.62837395833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45978.62837395833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45978.62837395833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45978.62837395833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45978.62837395833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45978.62837395833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45978.62837395833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45978.62837395833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45978.62837395833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45978.62837395833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45978.62837395833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45978.62837395833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45978.62837395833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45978.62837395833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45978.62837395833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45978.62837395833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45978.62837395833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45978.62837395833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45978.62837395833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45978.62837395833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45978.62837395833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45978.62837395833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45978.62837395833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45978.62837395833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45978.62837395833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45978.62837395833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45978.62837395833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45978.62837395833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45978.62837395833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45978.62837395833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45978.62837395833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45978.62837395833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45978.62837395833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45978.62837395833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45978.62837395833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45978.62837395833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45978.62837395833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45978.62837395833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45978.62837395833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45978.62837395833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45978.62837395833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45978.62837395833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45978.62837395833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45978.62837395833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45978.62837395833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45978.62837395833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45978.62837395833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45978.62837395833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45978.62837395833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45978.62837395833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45978.62837395833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45978.62837395833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45978.62837395833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45978.62837395833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45978.62837395833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45978.62837395833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45978.62837395833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45978.62837395833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45978.62837395833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45978.62837395833</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45978.62837395833</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45978.62837395833</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45978.62837395833</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45978.62837395833</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L27" sqref="L2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3" ca="1" si="0">IFERROR(NOW()-F2,"-")</f>
        <v>45978.62837395833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45978.62837395833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45978.62837395833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45978.62837395833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45978.62837395833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45978.62837395833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45978.62837395833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45978.62837395833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45978.62837395833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45978.62837395833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45978.62837395833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45978.62837395833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45978.62837395833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45978.62837395833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45978.62837395833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45978.62837395833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45978.62837395833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45978.62837395833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45978.62837395833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45978.62837395833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45978.62837395833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45978.62837395833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45978.62837395833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45978.62837395833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45978.62837395833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45978.62837395833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45978.62837395833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45978.62837395833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45978.62837395833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45978.62837395833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45978.62837395833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45978.62837395833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45978.62837395833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45978.62837395833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45978.62837395833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45978.62837395833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45978.62837395833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45978.62837395833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45978.62837395833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45978.62837395833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45978.62837395833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45978.62837395833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45978.62837395833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45978.62837395833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45978.62837395833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45978.62837395833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45978.62837395833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45978.62837395833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45978.62837395833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45978.62837395833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45978.62837395833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45978.62837395833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45978.62837395833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45978.62837395833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45978.62837395833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45978.62837395833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45978.62837395833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45978.62837395833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45978.62837395833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45978.62837395833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45978.62837395833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45978.62837395833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45978.62837395833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45978.62837395833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45978.62837395833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45978.62837395833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45978.62837395833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45978.62837395833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45978.62837395833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45978.62837395833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45978.62837395833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45978.62837395833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45978.62837395833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45978.62837395833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45978.62837395833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45978.62837395833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45978.62837395833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45978.62837395833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45978.62837395833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45978.62837395833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45978.62837395833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45978.62837395833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45978.62837395833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45978.62837395833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45978.62837395833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45978.62837395833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45978.62837395833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45978.62837395833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45978.62837395833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45978.62837395833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45978.62837395833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45978.62837395833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45978.62837395833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45978.62837395833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45978.62837395833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45978.62837395833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45978.62837395833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45978.62837395833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45978.62837395833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45978.62837395833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45978.62837395833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45978.62837395833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45978.62837395833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45978.62837395833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45978.62837395833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45978.62837395833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45978.62837395833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45978.62837395833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45978.62837395833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45978.62837395833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45978.62837395833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45978.62837395833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45978.62837395833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45978.62837395833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45978.62837395833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45978.62837395833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45978.62837395833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45978.62837395833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45978.62837395833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45978.62837395833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45978.62837395833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45978.62837395833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45978.62837395833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45978.62837395833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45978.62837395833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45978.62837395833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45978.62837395833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45978.62837395833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45978.62837395833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45978.62837395833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45978.62837395833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45978.62837395833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45978.62837395833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45978.62837395833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45978.62837395833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45978.62837395833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45978.62837395833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45978.62837395833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45978.62837395833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45978.62837395833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45978.62837395833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45978.62837395833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45978.62837395833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45978.62837395833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45978.62837395833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45978.62837395833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45978.62837395833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45978.62837395833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45978.62837395833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45978.62837395833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45978.62837395833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45978.62837395833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45978.62837395833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45978.62837395833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45978.62837395833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45978.62837395833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45978.62837395833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45978.62837395833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45978.62837395833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45978.62837395833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45978.62837395833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45978.62837395833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45978.62837395833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45978.62837395833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45978.62837395833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45978.62837395833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45978.62837395833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45978.62837395833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45978.62837395833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45978.62837395833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45978.62837395833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45978.62837395833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45978.62837395833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45978.62837395833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45978.62837395833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45978.62837395833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45978.62837395833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45978.62837395833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45978.62837395833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45978.62837395833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45978.62837395833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45978.62837395833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45978.62837395833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45978.62837395833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45978.62837395833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45978.62837395833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45978.62837395833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45978.62837395833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45978.62837395833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45978.62837395833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45978.62837395833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45978.62837395833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45978.62837395833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45978.62837395833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45978.62837395833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45978.62837395833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45978.62837395833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45978.62837395833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45978.62837395833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45978.62837395833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45978.62837395833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45978.62837395833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45978.62837395833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45978.62837395833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45978.62837395833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45978.62837395833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45978.62837395833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45978.62837395833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45978.62837395833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45978.62837395833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45978.62837395833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45978.62837395833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45978.62837395833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45978.62837395833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45978.62837395833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45978.62837395833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45978.62837395833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45978.62837395833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45978.62837395833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45978.62837395833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45978.62837395833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45978.62837395833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45978.62837395833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45978.62837395833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45978.62837395833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45978.62837395833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45978.62837395833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45978.62837395833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45978.62837395833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45978.62837395833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45978.62837395833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45978.62837395833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45978.62837395833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45978.62837395833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45978.62837395833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45978.62837395833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45978.62837395833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45978.62837395833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45978.62837395833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45978.62837395833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45978.62837395833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45978.62837395833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45978.62837395833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45978.62837395833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45978.62837395833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45978.62837395833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45978.62837395833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45978.62837395833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45978.62837395833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45978.62837395833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45978.62837395833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45978.62837395833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45978.62837395833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45978.62837395833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45978.62837395833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45978.62837395833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45978.62837395833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45978.62837395833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45978.62837395833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45978.62837395833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45978.62837395833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45978.62837395833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45978.62837395833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45978.62837395833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45978.62837395833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45978.62837395833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45978.62837395833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45978.62837395833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45978.62837395833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45978.62837395833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45978.62837395833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45978.62837395833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45978.62837395833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45978.62837395833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45978.62837395833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45978.62837395833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45978.62837395833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45978.62837395833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45978.62837395833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45978.62837395833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45978.62837395833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45978.62837395833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45978.62837395833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45978.62837395833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45978.62837395833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45978.62837395833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45978.62837395833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45978.62837395833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45978.62837395833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45978.62837395833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45978.62837395833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45978.62837395833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45978.62837395833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45978.62837395833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45978.62837395833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45978.62837395833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45978.62837395833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45978.62837395833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45978.62837395833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45978.62837395833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45978.62837395833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45978.62837395833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45978.62837395833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45978.62837395833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45978.62837395833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45978.62837395833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45978.62837395833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45978.62837395833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45978.62837395833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45978.62837395833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45978.62837395833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45978.62837395833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45978.62837395833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45978.62837395833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45978.62837395833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45978.62837395833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45978.62837395833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45978.62837395833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45978.62837395833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45978.62837395833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45978.62837395833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45978.62837395833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45978.62837395833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45978.62837395833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45978.62837395833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45978.62837395833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45978.62837395833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45978.62837395833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45978.62837395833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45978.62837395833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45978.62837395833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45978.62837395833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45978.62837395833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45978.62837395833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45978.62837395833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45978.62837395833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45978.62837395833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45978.62837395833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45978.62837395833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45978.62837395833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45978.62837395833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45978.62837395833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45978.62837395833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45978.62837395833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45978.62837395833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45978.62837395833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45978.62837395833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45978.62837395833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45978.62837395833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45978.62837395833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45978.62837395833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45978.62837395833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45978.62837395833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45978.62837395833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45978.62837395833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45978.62837395833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45978.62837395833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45978.62837395833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45978.62837395833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45978.62837395833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45978.62837395833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45978.62837395833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45978.62837395833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45978.62837395833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45978.62837395833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45978.62837395833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45978.62837395833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45978.62837395833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45978.62837395833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45978.62837395833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45978.62837395833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45978.62837395833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45978.62837395833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45978.62837395833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45978.62837395833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45978.62837395833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45978.62837395833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45978.62837395833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45978.62837395833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45978.62837395833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45978.62837395833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45978.62837395833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45978.62837395833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45978.62837395833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45978.62837395833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45978.62837395833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45978.62837395833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45978.62837395833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45978.62837395833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45978.62837395833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45978.62837395833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45978.62837395833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45978.62837395833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45978.62837395833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45978.62837395833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45978.62837395833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45978.62837395833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45978.62837395833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45978.62837395833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45978.62837395833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45978.62837395833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45978.62837395833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45978.62837395833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45978.62837395833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45978.62837395833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45978.62837395833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45978.62837395833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45978.62837395833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45978.62837395833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45978.62837395833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45978.62837395833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45978.62837395833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45978.62837395833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45978.62837395833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45978.62837395833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45978.62837395833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45978.62837395833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45978.62837395833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45978.62837395833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45978.62837395833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45978.62837395833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45978.62837395833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45978.62837395833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45978.62837395833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45978.62837395833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45978.62837395833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45978.62837395833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45978.62837395833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45978.62837395833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45978.62837395833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45978.62837395833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45978.62837395833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45978.62837395833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45978.62837395833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45978.62837395833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45978.62837395833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45978.62837395833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45978.62837395833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45978.62837395833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45978.62837395833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45978.62837395833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45978.62837395833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45978.62837395833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45978.62837395833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45978.62837395833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45978.62837395833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45978.62837395833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45978.62837395833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45978.62837395833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45978.62837395833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45978.62837395833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45978.62837395833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45978.62837395833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45978.62837395833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45978.62837395833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45978.62837395833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45978.62837395833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45978.62837395833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45978.62837395833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45978.62837395833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45978.62837395833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45978.62837395833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45978.62837395833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45978.62837395833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45978.62837395833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45978.62837395833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45978.62837395833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45978.62837395833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45978.62837395833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45978.62837395833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45978.62837395833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45978.62837395833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45978.62837395833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45978.62837395833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45978.62837395833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45978.62837395833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45978.62837395833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45978.62837395833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45978.62837395833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45978.62837395833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45978.62837395833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45978.62837395833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45978.62837395833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45978.62837395833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45978.62837395833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45978.62837395833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45978.62837395833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45978.62837395833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45978.62837395833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45978.62837395833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45978.62837395833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45978.62837395833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45978.62837395833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45978.62837395833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45978.62837395833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45978.62837395833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45978.62837395833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45978.62837395833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45978.62837395833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45978.62837395833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45978.62837395833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45978.62837395833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45978.62837395833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45978.62837395833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45978.62837395833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45978.62837395833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45978.62837395833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45978.62837395833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45978.62837395833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45978.62837395833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45978.62837395833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45978.62837395833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45978.62837395833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45978.62837395833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45978.62837395833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45978.62837395833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45978.62837395833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45978.62837395833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45978.62837395833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45978.62837395833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45978.62837395833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45978.62837395833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45978.62837395833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45978.62837395833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45978.62837395833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45978.62837395833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45978.62837395833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45978.62837395833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45978.62837395833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45978.62837395833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45978.62837395833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45978.62837395833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45978.62837395833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45978.62837395833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45978.62837395833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45978.62837395833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45978.62837395833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45978.62837395833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45978.62837395833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45978.62837395833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45978.62837395833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45978.62837395833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45978.62837395833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45978.62837395833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45978.62837395833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45978.62837395833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45978.62837395833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45978.62837395833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45978.62837395833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45978.62837395833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45978.62837395833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45978.62837395833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45978.62837395833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45978.62837395833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45978.62837395833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45978.62837395833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45978.62837395833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45978.62837395833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45978.62837395833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45978.62837395833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45978.62837395833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45978.62837395833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45978.62837395833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45978.62837395833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45978.62837395833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45978.62837395833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45978.62837395833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45978.62837395833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45978.62837395833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45978.62837395833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45978.62837395833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45978.62837395833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45978.62837395833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45978.62837395833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45978.62837395833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45978.62837395833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45978.62837395833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45978.62837395833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45978.62837395833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45978.62837395833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45978.62837395833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45978.62837395833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45978.62837395833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45978.62837395833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45978.62837395833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45978.62837395833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45978.62837395833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45978.62837395833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45978.62837395833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45978.62837395833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45978.62837395833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45978.62837395833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45978.62837395833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45978.62837395833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45978.62837395833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45978.62837395833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45978.62837395833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45978.62837395833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45978.62837395833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45978.62837395833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45978.62837395833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45978.62837395833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45978.62837395833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45978.62837395833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45978.62837395833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45978.62837395833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45978.62837395833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45978.62837395833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45978.62837395833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45978.62837395833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45978.62837395833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45978.62837395833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45978.62837395833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45978.62837395833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45978.62837395833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45978.62837395833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45978.62837395833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45978.62837395833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45978.62837395833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45978.62837395833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45978.62837395833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45978.62837395833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45978.62837395833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45978.62837395833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45978.62837395833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45978.62837395833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45978.62837395833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45978.62837395833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45978.62837395833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45978.62837395833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45978.62837395833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45978.62837395833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45978.62837395833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45978.62837395833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45978.62837395833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45978.62837395833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45978.62837395833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45978.62837395833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45978.62837395833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45978.62837395833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45978.62837395833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45978.62837395833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45978.62837395833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45978.62837395833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45978.62837395833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45978.62837395833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45978.62837395833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45978.62837395833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45978.62837395833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45978.62837395833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45978.62837395833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45978.62837395833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45978.62837395833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45978.62837395833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45978.62837395833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45978.62837395833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45978.62837395833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45978.62837395833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45978.62837395833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45978.62837395833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45978.62837395833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45978.62837395833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45978.62837395833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45978.62837395833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45978.62837395833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45978.62837395833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45978.62837395833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45978.62837395833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45978.62837395833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45978.62837395833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45978.62837395833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45978.62837395833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45978.62837395833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45978.62837395833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45978.62837395833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45978.62837395833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45978.62837395833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45978.62837395833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45978.62837395833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45978.62837395833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45978.62837395833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45978.62837395833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45978.62837395833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45978.62837395833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45978.62837395833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45978.62837395833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45978.62837395833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45978.62837395833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45978.62837395833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45978.62837395833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45978.62837395833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45978.62837395833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45978.62837395833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45978.62837395833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45978.62837395833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45978.62837395833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45978.62837395833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45978.62837395833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45978.62837395833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45978.62837395833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45978.62837395833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45978.62837395833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45978.62837395833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45978.62837395833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45978.62837395833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45978.62837395833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45978.62837395833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45978.62837395833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45978.62837395833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45978.62837395833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45978.62837395833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45978.62837395833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45978.62837395833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45978.62837395833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45978.62837395833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45978.62837395833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45978.62837395833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45978.62837395833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45978.62837395833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45978.62837395833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45978.62837395833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45978.62837395833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45978.62837395833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45978.62837395833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45978.62837395833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45978.62837395833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45978.62837395833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45978.62837395833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45978.62837395833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45978.62837395833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45978.62837395833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45978.62837395833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45978.62837395833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45978.62837395833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45978.62837395833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45978.62837395833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45978.62837395833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45978.62837395833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45978.62837395833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45978.62837395833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45978.62837395833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45978.62837395833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45978.62837395833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45978.62837395833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45978.62837395833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45978.62837395833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45978.62837395833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45978.62837395833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45978.62837395833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45978.62837395833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45978.62837395833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45978.62837395833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45978.62837395833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45978.62837395833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45978.62837395833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45978.62837395833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45978.62837395833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45978.62837395833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45978.62837395833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45978.62837395833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45978.62837395833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45978.62837395833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45978.62837395833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45978.62837395833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45978.62837395833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45978.62837395833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45978.62837395833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45978.62837395833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45978.62837395833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45978.62837395833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45978.62837395833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45978.62837395833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45978.62837395833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45978.62837395833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45978.62837395833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45978.62837395833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45978.62837395833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45978.62837395833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45978.62837395833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45978.62837395833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45978.62837395833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45978.62837395833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45978.62837395833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45978.62837395833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45978.62837395833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45978.62837395833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45978.62837395833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45978.62837395833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45978.62837395833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45978.62837395833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45978.62837395833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45978.62837395833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45978.62837395833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45978.62837395833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45978.62837395833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45978.62837395833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45978.62837395833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45978.62837395833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45978.62837395833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45978.62837395833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45978.62837395833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45978.62837395833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45978.62837395833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45978.62837395833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45978.62837395833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45978.62837395833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45978.62837395833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45978.62837395833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45978.62837395833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45978.62837395833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45978.62837395833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45978.62837395833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45978.62837395833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45978.62837395833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45978.62837395833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45978.62837395833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45978.62837395833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45978.62837395833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45978.62837395833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45978.62837395833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45978.62837395833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45978.62837395833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45978.62837395833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45978.62837395833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45978.62837395833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45978.62837395833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45978.62837395833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45978.62837395833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45978.62837395833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45978.62837395833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45978.62837395833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45978.62837395833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45978.62837395833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45978.62837395833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45978.62837395833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45978.62837395833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45978.62837395833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45978.62837395833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45978.62837395833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45978.62837395833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45978.62837395833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45978.62837395833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45978.62837395833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45978.62837395833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45978.62837395833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45978.62837395833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45978.62837395833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45978.62837395833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45978.62837395833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45978.62837395833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45978.62837395833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45978.62837395833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45978.62837395833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45978.62837395833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45978.62837395833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45978.62837395833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45978.62837395833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45978.62837395833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45978.62837395833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45978.62837395833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45978.62837395833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45978.62837395833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45978.62837395833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45978.62837395833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45978.62837395833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45978.62837395833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45978.62837395833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45978.62837395833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45978.62837395833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45978.62837395833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45978.62837395833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45978.62837395833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45978.62837395833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45978.62837395833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45978.62837395833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45978.62837395833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45978.62837395833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45978.62837395833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45978.62837395833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45978.62837395833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45978.62837395833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45978.62837395833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45978.62837395833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45978.62837395833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45978.62837395833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45978.62837395833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45978.62837395833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45978.62837395833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45978.62837395833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45978.62837395833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45978.62837395833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45978.62837395833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45978.62837395833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45978.62837395833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45978.62837395833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45978.62837395833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45978.62837395833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45978.62837395833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45978.62837395833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45978.62837395833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45978.62837395833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45978.62837395833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45978.62837395833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45978.62837395833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45978.62837395833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45978.62837395833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45978.62837395833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45978.62837395833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45978.62837395833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45978.62837395833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45978.62837395833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45978.62837395833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45978.62837395833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45978.62837395833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45978.62837395833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45978.62837395833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45978.62837395833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45978.62837395833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45978.62837395833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45978.62837395833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45978.62837395833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45978.62837395833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45978.62837395833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45978.62837395833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45978.62837395833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45978.62837395833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45978.62837395833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45978.62837395833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45978.62837395833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45978.62837395833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45978.62837395833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45978.62837395833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45978.62837395833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45978.62837395833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45978.62837395833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45978.62837395833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45978.62837395833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45978.62837395833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45978.62837395833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45978.62837395833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45978.62837395833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45978.62837395833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45978.62837395833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45978.62837395833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45978.62837395833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45978.62837395833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45978.62837395833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45978.62837395833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45978.62837395833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45978.62837395833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45978.62837395833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45978.62837395833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45978.62837395833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45978.62837395833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45978.62837395833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45978.62837395833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45978.62837395833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45978.62837395833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45978.62837395833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45978.62837395833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45978.62837395833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45978.62837395833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45978.62837395833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45978.62837395833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45978.62837395833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45978.62837395833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45978.62837395833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45978.62837395833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45978.62837395833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45978.62837395833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45978.62837395833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45978.62837395833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45978.62837395833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45978.62837395833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45978.62837395833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45978.62837395833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45978.62837395833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45978.62837395833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45978.62837395833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45978.62837395833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45978.62837395833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45978.62837395833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45978.62837395833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45978.62837395833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45978.62837395833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45978.62837395833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45978.62837395833</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275.14765636573429</v>
      </c>
      <c r="H2" s="95">
        <v>45703.474768518521</v>
      </c>
      <c r="I2" s="95" t="str">
        <f>IFERROR(VLOOKUP(D2,DB!A:F,6,0),"")</f>
        <v>SCECO</v>
      </c>
      <c r="J2" s="95" t="str">
        <f>IFERROR(VLOOKUP(D2,DB!A:G,7,0),"")</f>
        <v>Dead</v>
      </c>
      <c r="K2" s="97" t="s">
        <v>39112</v>
      </c>
      <c r="L2" s="91" t="str">
        <f>IFERROR(VLOOKUP(D2,DB!A:I,9,0),"")</f>
        <v>Latis</v>
      </c>
    </row>
    <row r="3" spans="1:16" ht="29.25" customHeight="1">
      <c r="A3" s="113" t="s">
        <v>39113</v>
      </c>
      <c r="B3" s="113" t="str">
        <f>IFERROR(VLOOKUP(D3,DB!A:K,11,0),"")</f>
        <v>R4</v>
      </c>
      <c r="C3" s="93">
        <v>1</v>
      </c>
      <c r="D3" s="91" t="s">
        <v>36108</v>
      </c>
      <c r="E3" s="94" t="s">
        <v>39021</v>
      </c>
      <c r="F3" s="95">
        <v>45978.515497685185</v>
      </c>
      <c r="G3" s="96">
        <f ca="1">IFERROR(NOW()-F3,"")</f>
        <v>0.11287627314595738</v>
      </c>
      <c r="H3" s="95">
        <v>45978.208923611113</v>
      </c>
      <c r="I3" s="113" t="str">
        <f>IFERROR(VLOOKUP(D3,DB!A:F,6,0),"")</f>
        <v>SCECO</v>
      </c>
      <c r="J3" s="113" t="str">
        <f>IFERROR(VLOOKUP(D3,DB!A:G,7,0),"")</f>
        <v>Dead</v>
      </c>
      <c r="K3" s="97" t="s">
        <v>39114</v>
      </c>
      <c r="L3" s="91" t="str">
        <f>IFERROR(VLOOKUP(D3,DB!A:I,9,0),"")</f>
        <v>Latis</v>
      </c>
    </row>
    <row r="4" spans="1:16" ht="15" customHeight="1">
      <c r="A4" s="113" t="s">
        <v>39115</v>
      </c>
      <c r="B4" s="113" t="str">
        <f>IFERROR(VLOOKUP(D4,DB!A:K,11,0),"")</f>
        <v>R4</v>
      </c>
      <c r="C4" s="93">
        <v>1</v>
      </c>
      <c r="D4" s="91" t="s">
        <v>30502</v>
      </c>
      <c r="E4" s="94" t="s">
        <v>39021</v>
      </c>
      <c r="F4" s="95">
        <v>45978.578518518516</v>
      </c>
      <c r="G4" s="96">
        <f ca="1">IFERROR(NOW()-F4,"")</f>
        <v>4.9855439814564306E-2</v>
      </c>
      <c r="H4" s="95">
        <v>45978.578472222223</v>
      </c>
      <c r="I4" s="113" t="str">
        <f>IFERROR(VLOOKUP(D4,DB!A:F,6,0),"")</f>
        <v>SCECO</v>
      </c>
      <c r="J4" s="113" t="str">
        <f>IFERROR(VLOOKUP(D4,DB!A:G,7,0),"")</f>
        <v>Dead+In progress</v>
      </c>
      <c r="K4" s="97" t="s">
        <v>39116</v>
      </c>
      <c r="L4" s="91" t="str">
        <f>IFERROR(VLOOKUP(D4,DB!A:I,9,0),"")</f>
        <v>Latis</v>
      </c>
    </row>
    <row r="5" spans="1:16" ht="15" customHeight="1">
      <c r="A5" s="113"/>
      <c r="B5" s="113" t="str">
        <f>IFERROR(VLOOKUP(D5,DB!A:K,11,0),"")</f>
        <v/>
      </c>
      <c r="C5" s="93"/>
      <c r="D5" s="91"/>
      <c r="E5" s="94"/>
      <c r="F5" s="95"/>
      <c r="G5" s="96">
        <f ca="1">IFERROR(NOW()-F5,"")</f>
        <v>45978.62837395833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45978.62837395833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45978.62837395833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45978.62837395833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45978.62837395833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45978.62837395833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45978.62837395833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45978.62837395833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45978.62837395833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45978.62837395833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45978.62837395833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45978.62837395833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45978.62837395833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45978.62837395833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45978.62837395833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45978.62837395833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45978.62837395833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45978.62837395833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45978.62837395833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45978.62837395833</v>
      </c>
      <c r="H24" s="95"/>
      <c r="I24" s="113" t="str">
        <f>IFERROR(VLOOKUP(D24,DB!A:F,6,0),"")</f>
        <v/>
      </c>
      <c r="J24" s="113" t="str">
        <f>IFERROR(VLOOKUP(D24,DB!A:G,7,0),"")</f>
        <v/>
      </c>
      <c r="K24" s="97"/>
      <c r="L24" s="91" t="str">
        <f>IFERROR(VLOOKUP(D24,DB!A:I,9,0),"")</f>
        <v/>
      </c>
    </row>
    <row r="25" spans="1:12" ht="15" customHeight="1">
      <c r="A25" s="113"/>
      <c r="B25" s="113" t="str">
        <f>IFERROR(VLOOKUP(D25,DB!A:K,11,0),"")</f>
        <v>R4</v>
      </c>
      <c r="C25" s="93"/>
      <c r="D25" s="91" t="s">
        <v>35897</v>
      </c>
      <c r="E25" s="94"/>
      <c r="F25" s="95"/>
      <c r="G25" s="96">
        <f ca="1">IFERROR(NOW()-F25,"")</f>
        <v>45978.62837395833</v>
      </c>
      <c r="H25" s="95"/>
      <c r="I25" s="113" t="str">
        <f>IFERROR(VLOOKUP(D25,DB!A:F,6,0),"")</f>
        <v>SCECO</v>
      </c>
      <c r="J25" s="113" t="str">
        <f>IFERROR(VLOOKUP(D25,DB!A:G,7,0),"")</f>
        <v>Dead+Good</v>
      </c>
      <c r="K25" s="97"/>
      <c r="L25" s="91" t="str">
        <f>IFERROR(VLOOKUP(D25,DB!A:I,9,0),"")</f>
        <v>Latis</v>
      </c>
    </row>
    <row r="26" spans="1:12" ht="15" customHeight="1">
      <c r="A26" s="113"/>
      <c r="B26" s="113" t="str">
        <f>IFERROR(VLOOKUP(D26,DB!A:K,11,0),"")</f>
        <v/>
      </c>
      <c r="C26" s="93"/>
      <c r="D26" s="91"/>
      <c r="E26" s="94"/>
      <c r="F26" s="95"/>
      <c r="G26" s="96">
        <f ca="1">IFERROR(NOW()-F26,"")</f>
        <v>45978.62837395833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45978.62837395833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45978.62837395833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45978.62837395833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45978.62837395833</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86.796313773142174</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52.439496643513849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29.96726284721808</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6">
        <v>45977.514803240738</v>
      </c>
      <c r="G5" s="111">
        <f t="shared" ref="G5:G8" ca="1" si="2">IFERROR(NOW()-F5,"")</f>
        <v>1.1135707175926655</v>
      </c>
      <c r="H5" s="136">
        <v>45977.468807870369</v>
      </c>
      <c r="I5" s="109" t="str">
        <f>IFERROR(VLOOKUP(D5,DB!A:F,6,0),"")</f>
        <v>SCECO</v>
      </c>
      <c r="J5" s="109" t="str">
        <f>IFERROR(VLOOKUP(D5,DB!A:G,7,0),"")</f>
        <v>Weak</v>
      </c>
      <c r="K5" s="109" t="s">
        <v>39124</v>
      </c>
      <c r="L5" s="109" t="str">
        <f>IFERROR(VLOOKUP(D5,DB!A:I,9,0),"")</f>
        <v>Latis</v>
      </c>
    </row>
    <row r="6" spans="1:13">
      <c r="A6" s="109"/>
      <c r="B6" s="109" t="str">
        <f>IFERROR(VLOOKUP(D6,DB!A:K,11,0),"")</f>
        <v/>
      </c>
      <c r="C6" s="109"/>
      <c r="D6" s="109"/>
      <c r="E6" s="109"/>
      <c r="F6" s="109"/>
      <c r="G6" s="109">
        <f t="shared" ca="1" si="2"/>
        <v>45978.62837395833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45978.62837395833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45978.62837395833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45978.62837395833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45978.62837395833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45978.62837395833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45978.62837395833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45978.62837395833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45978.62837395833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45978.62837395833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45978.62837395833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45978.62837395833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45978.62837395833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45978.62837395833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45978.62837395833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45978.62837395833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45978.62837395833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45978.62837395833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45978.62837395833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45978.62837395833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45978.62837395833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45978.62837395833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45978.62837395833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45978.62837395833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45978.62837395833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45978.62837395833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45978.62837395833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45978.62837395833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45978.62837395833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45978.62837395833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45978.62837395833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45978.62837395833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45978.62837395833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45978.62837395833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45978.62837395833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45978.62837395833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45978.62837395833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45978.62837395833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45978.62837395833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45978.62837395833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45978.62837395833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45978.62837395833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45978.62837395833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45978.62837395833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45978.62837395833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45978.62837395833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45978.62837395833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45978.62837395833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45978.62837395833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45978.62837395833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45978.62837395833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45978.62837395833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45978.62837395833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45978.62837395833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45978.62837395833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45978.62837395833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45978.62837395833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45978.62837395833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45978.62837395833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45978.62837395833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45978.62837395833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45978.62837395833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45978.62837395833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45978.62837395833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45978.62837395833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45978.62837395833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45978.62837395833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45978.62837395833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45978.62837395833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45978.62837395833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45978.62837395833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45978.62837395833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45978.62837395833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45978.62837395833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45978.62837395833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45978.62837395833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45978.62837395833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45978.62837395833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45978.62837395833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45978.62837395833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45978.62837395833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45978.62837395833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45978.62837395833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45978.62837395833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45978.62837395833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45978.62837395833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45978.62837395833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45978.62837395833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45978.62837395833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45978.62837395833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45978.62837395833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45978.62837395833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45978.62837395833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45978.62837395833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45978.62837395833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45978.62837395833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45978.62837395833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45978.62837395833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45978.62837395833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45978.62837395833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45978.62837395833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45978.62837395833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45978.62837395833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45978.62837395833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45978.62837395833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45978.62837395833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45978.62837395833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45978.62837395833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45978.62837395833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45978.62837395833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45978.62837395833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45978.62837395833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45978.62837395833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45978.62837395833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45978.62837395833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45978.62837395833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45978.62837395833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45978.62837395833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45978.62837395833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45978.62837395833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45978.62837395833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45978.62837395833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45978.62837395833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45978.62837395833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45978.62837395833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45978.62837395833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45978.62837395833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45978.62837395833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45978.62837395833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45978.62837395833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45978.62837395833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45978.62837395833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45978.62837395833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45978.62837395833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45978.62837395833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45978.62837395833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45978.62837395833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45978.62837395833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45978.62837395833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45978.62837395833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45978.62837395833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45978.62837395833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45978.62837395833</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45978.62837395833</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45978.62837395833</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45978.62837395833</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45978.62837395833</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45978.62837395833</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45978.62837395833</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45978.62837395833</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4" ca="1" si="0">IFERROR(NOW()-F2,"-")</f>
        <v>45978.62837395833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45978.62837395833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45978.62837395833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45978.62837395833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45978.62837395833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45978.62837395833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45978.62837395833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45978.62837395833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45978.62837395833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45978.62837395833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45978.62837395833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45978.62837395833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45978.62837395833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45978.62837395833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45978.62837395833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45978.62837395833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45978.62837395833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45978.62837395833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45978.62837395833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45978.62837395833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45978.62837395833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45978.62837395833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45978.62837395833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45978.62837395833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45978.62837395833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45978.62837395833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45978.62837395833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45978.62837395833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45978.62837395833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45978.62837395833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45978.62837395833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45978.62837395833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45978.62837395833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45978.62837395833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45978.62837395833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45978.62837395833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45978.62837395833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45978.62837395833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45978.62837395833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45978.62837395833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45978.62837395833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45978.62837395833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45978.62837395833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45978.62837395833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45978.62837395833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45978.62837395833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45978.62837395833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45978.62837395833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45978.62837395833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45978.62837395833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45978.62837395833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45978.62837395833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45978.62837395833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45978.62837395833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45978.62837395833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45978.62837395833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45978.62837395833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45978.62837395833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45978.62837395833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45978.62837395833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45978.62837395833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45978.62837395833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45978.62837395833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45978.62837395833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45978.62837395833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45978.62837395833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45978.62837395833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45978.62837395833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45978.62837395833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45978.62837395833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45978.62837395833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45978.62837395833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45978.62837395833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45978.62837395833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45978.62837395833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45978.62837395833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45978.62837395833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45978.62837395833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45978.62837395833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45978.62837395833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45978.62837395833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45978.62837395833</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45978.62837395833</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45978.62837395833</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45978.62837395833</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45978.62837395833</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45978.62837395833</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2025-11-17T12:04:54Z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